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13_ncr:1_{CE241E5D-B8B7-438A-B696-ED0F9768C76B}" xr6:coauthVersionLast="47" xr6:coauthVersionMax="47" xr10:uidLastSave="{00000000-0000-0000-0000-000000000000}"/>
  <bookViews>
    <workbookView xWindow="28680" yWindow="-120" windowWidth="29040" windowHeight="15720" xr2:uid="{072272C2-1FCB-439E-AB17-8FB0218B1433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L2" i="2"/>
  <c r="N2" i="2"/>
  <c r="P2" i="2"/>
  <c r="I3" i="2"/>
  <c r="L3" i="2"/>
  <c r="N3" i="2"/>
  <c r="P3" i="2"/>
  <c r="I4" i="2"/>
  <c r="L4" i="2"/>
  <c r="N4" i="2" s="1"/>
  <c r="P4" i="2"/>
  <c r="I5" i="2"/>
  <c r="I12" i="2" s="1"/>
  <c r="L5" i="2"/>
  <c r="N5" i="2" s="1"/>
  <c r="P5" i="2"/>
  <c r="I6" i="2"/>
  <c r="L6" i="2"/>
  <c r="L10" i="2" s="1"/>
  <c r="N11" i="2" s="1"/>
  <c r="I7" i="2"/>
  <c r="L7" i="2"/>
  <c r="P7" i="2" s="1"/>
  <c r="N7" i="2"/>
  <c r="I8" i="2"/>
  <c r="L8" i="2"/>
  <c r="N8" i="2"/>
  <c r="P8" i="2"/>
  <c r="I9" i="2"/>
  <c r="L9" i="2"/>
  <c r="N9" i="2"/>
  <c r="P9" i="2"/>
  <c r="D10" i="2"/>
  <c r="G10" i="2"/>
  <c r="H10" i="2"/>
  <c r="I11" i="2" s="1"/>
  <c r="J10" i="2"/>
  <c r="M10" i="2"/>
  <c r="N12" i="2" l="1"/>
  <c r="P6" i="2"/>
  <c r="P10" i="2" s="1"/>
  <c r="N6" i="2"/>
  <c r="Q11" i="2" s="1"/>
  <c r="R6" i="2" l="1"/>
  <c r="R2" i="2"/>
  <c r="R10" i="2"/>
  <c r="R5" i="2"/>
  <c r="R9" i="2"/>
  <c r="R3" i="2"/>
  <c r="R7" i="2"/>
  <c r="R4" i="2"/>
  <c r="R8" i="2"/>
  <c r="Q12" i="2" l="1"/>
  <c r="S12" i="2" s="1"/>
</calcChain>
</file>

<file path=xl/sharedStrings.xml><?xml version="1.0" encoding="utf-8"?>
<sst xmlns="http://schemas.openxmlformats.org/spreadsheetml/2006/main" count="127" uniqueCount="73">
  <si>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</si>
  <si>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</si>
  <si>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</si>
  <si>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</si>
  <si>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</si>
  <si>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</si>
  <si>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</si>
  <si>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</si>
  <si>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</si>
  <si>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</si>
  <si>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</si>
  <si>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</si>
  <si>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</si>
  <si>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</si>
  <si>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</si>
  <si>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</si>
  <si>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</si>
  <si>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</si>
  <si>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</si>
  <si>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</si>
  <si>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</si>
  <si>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</si>
  <si>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</si>
  <si>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</si>
  <si>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</si>
  <si>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</si>
  <si>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</si>
  <si>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</si>
  <si>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</si>
  <si>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</si>
  <si>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</si>
  <si>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</si>
  <si>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</si>
  <si>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</si>
  <si>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</si>
  <si>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</si>
  <si>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</si>
  <si>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</si>
  <si>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</si>
  <si>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20-310-004-00</t>
  </si>
  <si>
    <t>6119 KING'S WAY</t>
  </si>
  <si>
    <t>WD</t>
  </si>
  <si>
    <t>03-ARM'S LENGTH</t>
  </si>
  <si>
    <t>310</t>
  </si>
  <si>
    <t>2 STORY</t>
  </si>
  <si>
    <t>RES 1 FAMILY</t>
  </si>
  <si>
    <t>No</t>
  </si>
  <si>
    <t xml:space="preserve">  /  /    </t>
  </si>
  <si>
    <t>GCA-GOLF COURSE AREA</t>
  </si>
  <si>
    <t>20-310-017-00</t>
  </si>
  <si>
    <t>3502 PALMER DR</t>
  </si>
  <si>
    <t>1.5 STORY</t>
  </si>
  <si>
    <t>20-310-020-00</t>
  </si>
  <si>
    <t>3490 PALMER DR</t>
  </si>
  <si>
    <t>20-310-022-00</t>
  </si>
  <si>
    <t>3482 PALMER DR</t>
  </si>
  <si>
    <t>20-310-023-00</t>
  </si>
  <si>
    <t>3476 PALMER DR</t>
  </si>
  <si>
    <t>1 STORY</t>
  </si>
  <si>
    <t>20-310-037-00</t>
  </si>
  <si>
    <t>3477 PALMER DRIVE</t>
  </si>
  <si>
    <t>20-310-055-00</t>
  </si>
  <si>
    <t>6121 MASTERS LN</t>
  </si>
  <si>
    <t>20-310-065-00</t>
  </si>
  <si>
    <t>3349 PALMER DRIVE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</si>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</sst>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CBB77-691A-4D64-BF48-D4D4ED13F700}">
  <dimension ref="A1:BL12"/>
  <sheetViews>
    <sheetView tabSelected="1" workbookViewId="0">
      <selection activeCell="N11" sqref="N11"/>
    </sheetView>
  </sheetViews>
  <sheetFormatPr defaultRowHeight="15" x14ac:dyDescent="0.25"/>
  <cols>
    <col min="1" max="1" width="14.28515625" bestFit="1" customWidth="1"/>
    <col min="2" max="2" width="18.5703125" bestFit="1" customWidth="1"/>
    <col min="3" max="3" width="9.28515625" style="17" bestFit="1" customWidth="1"/>
    <col min="4" max="4" width="10.85546875" style="7" bestFit="1" customWidth="1"/>
    <col min="5" max="5" width="5.5703125" bestFit="1" customWidth="1"/>
    <col min="6" max="6" width="16.7109375" bestFit="1" customWidth="1"/>
    <col min="7" max="7" width="10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.7109375" style="22" bestFit="1" customWidth="1"/>
    <col min="15" max="15" width="10.140625" style="26" bestFit="1" customWidth="1"/>
    <col min="16" max="16" width="15.5703125" style="31" bestFit="1" customWidth="1"/>
    <col min="17" max="17" width="8.7109375" style="39" bestFit="1" customWidth="1"/>
    <col min="18" max="18" width="18.85546875" style="41" bestFit="1" customWidth="1"/>
    <col min="19" max="19" width="13.28515625" bestFit="1" customWidth="1"/>
    <col min="20" max="20" width="12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23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45341</v>
      </c>
      <c r="D2" s="7">
        <v>735000</v>
      </c>
      <c r="E2" t="s">
        <v>41</v>
      </c>
      <c r="F2" t="s">
        <v>42</v>
      </c>
      <c r="G2" s="7">
        <v>735000</v>
      </c>
      <c r="H2" s="7">
        <v>246800</v>
      </c>
      <c r="I2" s="12">
        <f>H2/G2*100</f>
        <v>33.57823129251701</v>
      </c>
      <c r="J2" s="7">
        <v>675391</v>
      </c>
      <c r="K2" s="7">
        <v>137605</v>
      </c>
      <c r="L2" s="7">
        <f>G2-K2</f>
        <v>597395</v>
      </c>
      <c r="M2" s="7">
        <v>500266.03125</v>
      </c>
      <c r="N2" s="22">
        <f>L2/M2</f>
        <v>1.1941546350994623</v>
      </c>
      <c r="O2" s="26">
        <v>2874</v>
      </c>
      <c r="P2" s="31">
        <f>L2/O2</f>
        <v>207.86186499652052</v>
      </c>
      <c r="Q2" s="36" t="s">
        <v>43</v>
      </c>
      <c r="R2" s="41">
        <f>ABS(N12-N2)*100</f>
        <v>5.5833315282217688</v>
      </c>
      <c r="S2" t="s">
        <v>44</v>
      </c>
      <c r="T2" t="s">
        <v>45</v>
      </c>
      <c r="U2" s="7">
        <v>103000</v>
      </c>
      <c r="V2" t="s">
        <v>46</v>
      </c>
      <c r="W2" s="17" t="s">
        <v>47</v>
      </c>
      <c r="Y2" t="s">
        <v>48</v>
      </c>
      <c r="Z2">
        <v>401</v>
      </c>
      <c r="AA2">
        <v>87</v>
      </c>
      <c r="AL2" s="2"/>
      <c r="BC2" s="2"/>
      <c r="BE2" s="2"/>
    </row>
    <row r="3" spans="1:64" x14ac:dyDescent="0.25">
      <c r="A3" t="s">
        <v>49</v>
      </c>
      <c r="B3" t="s">
        <v>50</v>
      </c>
      <c r="C3" s="17">
        <v>44803</v>
      </c>
      <c r="D3" s="7">
        <v>765000</v>
      </c>
      <c r="E3" t="s">
        <v>41</v>
      </c>
      <c r="F3" t="s">
        <v>42</v>
      </c>
      <c r="G3" s="7">
        <v>765000</v>
      </c>
      <c r="H3" s="7">
        <v>315000</v>
      </c>
      <c r="I3" s="12">
        <f>H3/G3*100</f>
        <v>41.17647058823529</v>
      </c>
      <c r="J3" s="7">
        <v>738872</v>
      </c>
      <c r="K3" s="7">
        <v>104123</v>
      </c>
      <c r="L3" s="7">
        <f>G3-K3</f>
        <v>660877</v>
      </c>
      <c r="M3" s="7">
        <v>590464.1875</v>
      </c>
      <c r="N3" s="22">
        <f>L3/M3</f>
        <v>1.1192499291076818</v>
      </c>
      <c r="O3" s="26">
        <v>2431</v>
      </c>
      <c r="P3" s="31">
        <f>L3/O3</f>
        <v>271.85396955985192</v>
      </c>
      <c r="Q3" s="36" t="s">
        <v>43</v>
      </c>
      <c r="R3" s="41">
        <f>ABS(N12-N3)*100</f>
        <v>1.9071390709562763</v>
      </c>
      <c r="S3" t="s">
        <v>51</v>
      </c>
      <c r="T3" t="s">
        <v>45</v>
      </c>
      <c r="U3" s="7">
        <v>89000</v>
      </c>
      <c r="V3" t="s">
        <v>46</v>
      </c>
      <c r="W3" s="17" t="s">
        <v>47</v>
      </c>
      <c r="Y3" t="s">
        <v>48</v>
      </c>
      <c r="Z3">
        <v>401</v>
      </c>
      <c r="AA3">
        <v>87</v>
      </c>
    </row>
    <row r="4" spans="1:64" x14ac:dyDescent="0.25">
      <c r="A4" t="s">
        <v>52</v>
      </c>
      <c r="B4" t="s">
        <v>53</v>
      </c>
      <c r="C4" s="17">
        <v>44845</v>
      </c>
      <c r="D4" s="7">
        <v>1200000</v>
      </c>
      <c r="E4" t="s">
        <v>41</v>
      </c>
      <c r="F4" t="s">
        <v>42</v>
      </c>
      <c r="G4" s="7">
        <v>1200000</v>
      </c>
      <c r="H4" s="7">
        <v>398900</v>
      </c>
      <c r="I4" s="12">
        <f>H4/G4*100</f>
        <v>33.241666666666667</v>
      </c>
      <c r="J4" s="7">
        <v>1147482</v>
      </c>
      <c r="K4" s="7">
        <v>89000</v>
      </c>
      <c r="L4" s="7">
        <f>G4-K4</f>
        <v>1111000</v>
      </c>
      <c r="M4" s="7">
        <v>984634.4375</v>
      </c>
      <c r="N4" s="22">
        <f>L4/M4</f>
        <v>1.1283375410074463</v>
      </c>
      <c r="O4" s="26">
        <v>3128</v>
      </c>
      <c r="P4" s="31">
        <f>L4/O4</f>
        <v>355.1790281329923</v>
      </c>
      <c r="Q4" s="36" t="s">
        <v>43</v>
      </c>
      <c r="R4" s="41">
        <f>ABS(N12-N4)*100</f>
        <v>0.99837788097982827</v>
      </c>
      <c r="S4" t="s">
        <v>51</v>
      </c>
      <c r="T4" t="s">
        <v>45</v>
      </c>
      <c r="U4" s="7">
        <v>89000</v>
      </c>
      <c r="V4" t="s">
        <v>46</v>
      </c>
      <c r="W4" s="17" t="s">
        <v>47</v>
      </c>
      <c r="Y4" t="s">
        <v>48</v>
      </c>
      <c r="Z4">
        <v>401</v>
      </c>
      <c r="AA4">
        <v>95</v>
      </c>
    </row>
    <row r="5" spans="1:64" x14ac:dyDescent="0.25">
      <c r="A5" t="s">
        <v>54</v>
      </c>
      <c r="B5" t="s">
        <v>55</v>
      </c>
      <c r="C5" s="17">
        <v>44995</v>
      </c>
      <c r="D5" s="7">
        <v>890000</v>
      </c>
      <c r="E5" t="s">
        <v>41</v>
      </c>
      <c r="F5" t="s">
        <v>42</v>
      </c>
      <c r="G5" s="7">
        <v>890000</v>
      </c>
      <c r="H5" s="7">
        <v>348800</v>
      </c>
      <c r="I5" s="12">
        <f>H5/G5*100</f>
        <v>39.19101123595506</v>
      </c>
      <c r="J5" s="7">
        <v>890084</v>
      </c>
      <c r="K5" s="7">
        <v>98559</v>
      </c>
      <c r="L5" s="7">
        <f>G5-K5</f>
        <v>791441</v>
      </c>
      <c r="M5" s="7">
        <v>736302.3125</v>
      </c>
      <c r="N5" s="22">
        <f>L5/M5</f>
        <v>1.074885935523936</v>
      </c>
      <c r="O5" s="26">
        <v>2901</v>
      </c>
      <c r="P5" s="31">
        <f>L5/O5</f>
        <v>272.81661496035849</v>
      </c>
      <c r="Q5" s="36" t="s">
        <v>43</v>
      </c>
      <c r="R5" s="41">
        <f>ABS(N12-N5)*100</f>
        <v>6.3435384293308639</v>
      </c>
      <c r="S5" t="s">
        <v>51</v>
      </c>
      <c r="T5" t="s">
        <v>45</v>
      </c>
      <c r="U5" s="7">
        <v>89000</v>
      </c>
      <c r="V5" t="s">
        <v>46</v>
      </c>
      <c r="W5" s="17" t="s">
        <v>47</v>
      </c>
      <c r="Y5" t="s">
        <v>48</v>
      </c>
      <c r="Z5">
        <v>401</v>
      </c>
      <c r="AA5">
        <v>91</v>
      </c>
    </row>
    <row r="6" spans="1:64" x14ac:dyDescent="0.25">
      <c r="A6" t="s">
        <v>56</v>
      </c>
      <c r="B6" t="s">
        <v>57</v>
      </c>
      <c r="C6" s="17">
        <v>45187</v>
      </c>
      <c r="D6" s="7">
        <v>890000</v>
      </c>
      <c r="E6" t="s">
        <v>41</v>
      </c>
      <c r="F6" t="s">
        <v>42</v>
      </c>
      <c r="G6" s="7">
        <v>890000</v>
      </c>
      <c r="H6" s="7">
        <v>0</v>
      </c>
      <c r="I6" s="12">
        <f>H6/G6*100</f>
        <v>0</v>
      </c>
      <c r="J6" s="7">
        <v>708961</v>
      </c>
      <c r="K6" s="7">
        <v>102194</v>
      </c>
      <c r="L6" s="7">
        <f>G6-K6</f>
        <v>787806</v>
      </c>
      <c r="M6" s="7">
        <v>564434.4375</v>
      </c>
      <c r="N6" s="22">
        <f>L6/M6</f>
        <v>1.3957440362593043</v>
      </c>
      <c r="O6" s="26">
        <v>1706</v>
      </c>
      <c r="P6" s="31">
        <f>L6/O6</f>
        <v>461.78546307151231</v>
      </c>
      <c r="Q6" s="36" t="s">
        <v>43</v>
      </c>
      <c r="R6" s="41">
        <f>ABS(N12-N6)*100</f>
        <v>25.742271644205971</v>
      </c>
      <c r="S6" t="s">
        <v>58</v>
      </c>
      <c r="T6" t="s">
        <v>45</v>
      </c>
      <c r="U6" s="7">
        <v>89000</v>
      </c>
      <c r="V6" t="s">
        <v>46</v>
      </c>
      <c r="W6" s="17" t="s">
        <v>47</v>
      </c>
      <c r="Y6" t="s">
        <v>48</v>
      </c>
      <c r="Z6">
        <v>401</v>
      </c>
      <c r="AA6">
        <v>87</v>
      </c>
    </row>
    <row r="7" spans="1:64" x14ac:dyDescent="0.25">
      <c r="A7" t="s">
        <v>59</v>
      </c>
      <c r="B7" t="s">
        <v>60</v>
      </c>
      <c r="C7" s="17">
        <v>44722</v>
      </c>
      <c r="D7" s="7">
        <v>775000</v>
      </c>
      <c r="E7" t="s">
        <v>41</v>
      </c>
      <c r="F7" t="s">
        <v>42</v>
      </c>
      <c r="G7" s="7">
        <v>775000</v>
      </c>
      <c r="H7" s="7">
        <v>298600</v>
      </c>
      <c r="I7" s="12">
        <f>H7/G7*100</f>
        <v>38.529032258064518</v>
      </c>
      <c r="J7" s="7">
        <v>834092</v>
      </c>
      <c r="K7" s="7">
        <v>104672</v>
      </c>
      <c r="L7" s="7">
        <f>G7-K7</f>
        <v>670328</v>
      </c>
      <c r="M7" s="7">
        <v>678530.25</v>
      </c>
      <c r="N7" s="22">
        <f>L7/M7</f>
        <v>0.98791174011770289</v>
      </c>
      <c r="O7" s="26">
        <v>2368</v>
      </c>
      <c r="P7" s="31">
        <f>L7/O7</f>
        <v>283.07770270270271</v>
      </c>
      <c r="Q7" s="36" t="s">
        <v>43</v>
      </c>
      <c r="R7" s="41">
        <f>ABS(N12-N7)*100</f>
        <v>15.040957969954171</v>
      </c>
      <c r="S7" t="s">
        <v>58</v>
      </c>
      <c r="T7" t="s">
        <v>45</v>
      </c>
      <c r="U7" s="7">
        <v>89000</v>
      </c>
      <c r="V7" t="s">
        <v>46</v>
      </c>
      <c r="W7" s="17" t="s">
        <v>47</v>
      </c>
      <c r="Y7" t="s">
        <v>48</v>
      </c>
      <c r="Z7">
        <v>401</v>
      </c>
      <c r="AA7">
        <v>88</v>
      </c>
    </row>
    <row r="8" spans="1:64" x14ac:dyDescent="0.25">
      <c r="A8" t="s">
        <v>61</v>
      </c>
      <c r="B8" t="s">
        <v>62</v>
      </c>
      <c r="C8" s="17">
        <v>44707</v>
      </c>
      <c r="D8" s="7">
        <v>785000</v>
      </c>
      <c r="E8" t="s">
        <v>41</v>
      </c>
      <c r="F8" t="s">
        <v>42</v>
      </c>
      <c r="G8" s="7">
        <v>785000</v>
      </c>
      <c r="H8" s="7">
        <v>207000</v>
      </c>
      <c r="I8" s="12">
        <f>H8/G8*100</f>
        <v>26.369426751592357</v>
      </c>
      <c r="J8" s="7">
        <v>780874</v>
      </c>
      <c r="K8" s="7">
        <v>114756</v>
      </c>
      <c r="L8" s="7">
        <f>G8-K8</f>
        <v>670244</v>
      </c>
      <c r="M8" s="7">
        <v>619644.625</v>
      </c>
      <c r="N8" s="22">
        <f>L8/M8</f>
        <v>1.0816587007431882</v>
      </c>
      <c r="O8" s="26">
        <v>1807</v>
      </c>
      <c r="P8" s="31">
        <f>L8/O8</f>
        <v>370.91532927504153</v>
      </c>
      <c r="Q8" s="36" t="s">
        <v>43</v>
      </c>
      <c r="R8" s="41">
        <f>ABS(N12-N8)*100</f>
        <v>5.6662619074056453</v>
      </c>
      <c r="S8" t="s">
        <v>58</v>
      </c>
      <c r="T8" t="s">
        <v>45</v>
      </c>
      <c r="U8" s="7">
        <v>103000</v>
      </c>
      <c r="V8" t="s">
        <v>46</v>
      </c>
      <c r="W8" s="17" t="s">
        <v>47</v>
      </c>
      <c r="Y8" t="s">
        <v>48</v>
      </c>
      <c r="Z8">
        <v>401</v>
      </c>
      <c r="AA8">
        <v>94</v>
      </c>
    </row>
    <row r="9" spans="1:64" ht="15.75" thickBot="1" x14ac:dyDescent="0.3">
      <c r="A9" t="s">
        <v>63</v>
      </c>
      <c r="B9" t="s">
        <v>64</v>
      </c>
      <c r="C9" s="17">
        <v>44658</v>
      </c>
      <c r="D9" s="7">
        <v>1625000</v>
      </c>
      <c r="E9" t="s">
        <v>41</v>
      </c>
      <c r="F9" t="s">
        <v>42</v>
      </c>
      <c r="G9" s="7">
        <v>1625000</v>
      </c>
      <c r="H9" s="7">
        <v>551900</v>
      </c>
      <c r="I9" s="12">
        <f>H9/G9*100</f>
        <v>33.963076923076926</v>
      </c>
      <c r="J9" s="7">
        <v>1559510</v>
      </c>
      <c r="K9" s="7">
        <v>140922</v>
      </c>
      <c r="L9" s="7">
        <f>G9-K9</f>
        <v>1484078</v>
      </c>
      <c r="M9" s="7">
        <v>1319616.75</v>
      </c>
      <c r="N9" s="22">
        <f>L9/M9</f>
        <v>1.1246280406792351</v>
      </c>
      <c r="O9" s="26">
        <v>3346</v>
      </c>
      <c r="P9" s="31">
        <f>L9/O9</f>
        <v>443.5379557680813</v>
      </c>
      <c r="Q9" s="36" t="s">
        <v>43</v>
      </c>
      <c r="R9" s="41">
        <f>ABS(N12-N9)*100</f>
        <v>1.3693279138009551</v>
      </c>
      <c r="S9" t="s">
        <v>44</v>
      </c>
      <c r="T9" t="s">
        <v>45</v>
      </c>
      <c r="U9" s="7">
        <v>103000</v>
      </c>
      <c r="V9" t="s">
        <v>46</v>
      </c>
      <c r="W9" s="17" t="s">
        <v>47</v>
      </c>
      <c r="Y9" t="s">
        <v>48</v>
      </c>
      <c r="Z9">
        <v>401</v>
      </c>
      <c r="AA9">
        <v>95</v>
      </c>
    </row>
    <row r="10" spans="1:64" ht="15.75" thickTop="1" x14ac:dyDescent="0.25">
      <c r="A10" s="3"/>
      <c r="B10" s="3"/>
      <c r="C10" s="18" t="s">
        <v>65</v>
      </c>
      <c r="D10" s="8">
        <f>+SUM(D2:D9)</f>
        <v>7665000</v>
      </c>
      <c r="E10" s="3"/>
      <c r="F10" s="3"/>
      <c r="G10" s="8">
        <f>+SUM(G2:G9)</f>
        <v>7665000</v>
      </c>
      <c r="H10" s="8">
        <f>+SUM(H2:H9)</f>
        <v>2367000</v>
      </c>
      <c r="I10" s="13"/>
      <c r="J10" s="8">
        <f>+SUM(J2:J9)</f>
        <v>7335266</v>
      </c>
      <c r="K10" s="8"/>
      <c r="L10" s="8">
        <f>+SUM(L2:L9)</f>
        <v>6773169</v>
      </c>
      <c r="M10" s="8">
        <f>+SUM(M2:M9)</f>
        <v>5993893.03125</v>
      </c>
      <c r="N10" s="23"/>
      <c r="O10" s="27"/>
      <c r="P10" s="32">
        <f>AVERAGE(P2:P9)</f>
        <v>333.37849105838262</v>
      </c>
      <c r="Q10" s="37"/>
      <c r="R10" s="42">
        <f>ABS(N12-N11)*100</f>
        <v>0.83096621705138762</v>
      </c>
      <c r="S10" s="3"/>
      <c r="T10" s="3"/>
      <c r="U10" s="8"/>
      <c r="V10" s="3"/>
      <c r="W10" s="18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64" x14ac:dyDescent="0.25">
      <c r="A11" s="4"/>
      <c r="B11" s="4"/>
      <c r="C11" s="19"/>
      <c r="D11" s="9"/>
      <c r="E11" s="4"/>
      <c r="F11" s="4"/>
      <c r="G11" s="9"/>
      <c r="H11" s="9" t="s">
        <v>66</v>
      </c>
      <c r="I11" s="14">
        <f>H10/G10*100</f>
        <v>30.88062622309198</v>
      </c>
      <c r="J11" s="9"/>
      <c r="K11" s="9"/>
      <c r="L11" s="9"/>
      <c r="M11" s="9" t="s">
        <v>67</v>
      </c>
      <c r="N11" s="46">
        <f>L10/M10</f>
        <v>1.1300116576467307</v>
      </c>
      <c r="O11" s="28"/>
      <c r="P11" s="33" t="s">
        <v>68</v>
      </c>
      <c r="Q11" s="38">
        <f>STDEV(N2:N9)</f>
        <v>0.11945857366734054</v>
      </c>
      <c r="R11" s="43"/>
      <c r="S11" s="4"/>
      <c r="T11" s="4"/>
      <c r="U11" s="9"/>
      <c r="V11" s="4"/>
      <c r="W11" s="19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64" x14ac:dyDescent="0.25">
      <c r="A12" s="5"/>
      <c r="B12" s="5"/>
      <c r="C12" s="20"/>
      <c r="D12" s="10"/>
      <c r="E12" s="5"/>
      <c r="F12" s="5"/>
      <c r="G12" s="10"/>
      <c r="H12" s="10" t="s">
        <v>69</v>
      </c>
      <c r="I12" s="15">
        <f>STDEV(I2:I9)</f>
        <v>13.254422893679557</v>
      </c>
      <c r="J12" s="10"/>
      <c r="K12" s="10"/>
      <c r="L12" s="10"/>
      <c r="M12" s="10" t="s">
        <v>70</v>
      </c>
      <c r="N12" s="24">
        <f>AVERAGE(N2:N9)</f>
        <v>1.1383213198172446</v>
      </c>
      <c r="O12" s="29"/>
      <c r="P12" s="34" t="s">
        <v>71</v>
      </c>
      <c r="Q12" s="45">
        <f>AVERAGE(R2:R9)</f>
        <v>7.8314007931069352</v>
      </c>
      <c r="R12" s="44" t="s">
        <v>72</v>
      </c>
      <c r="S12" s="5">
        <f>+(Q12/N12)</f>
        <v>6.8797804774176168</v>
      </c>
      <c r="T12" s="5"/>
      <c r="U12" s="10"/>
      <c r="V12" s="5"/>
      <c r="W12" s="20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</sheetData>
  <conditionalFormatting sqref="A2:AM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9F366-764A-439F-9DFF-2D60F88A902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2024-12-31T14:24:48Z</dcterms:created>
  <dcterms:modified xsi:type="dcterms:W3CDTF">2024-12-31T14:32:39Z</dcterms:modified>
</cp:coreProperties>
</file>