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8_{A05859A0-6C57-4B7C-997F-9DCA4F8A6FCF}" xr6:coauthVersionLast="47" xr6:coauthVersionMax="47" xr10:uidLastSave="{00000000-0000-0000-0000-000000000000}"/>
  <bookViews>
    <workbookView xWindow="28680" yWindow="-120" windowWidth="29040" windowHeight="15720" xr2:uid="{55D8BE8D-D21F-488F-A83B-DADDD39AC21E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L2" i="2"/>
  <c r="N2" i="2"/>
  <c r="P2" i="2"/>
  <c r="I3" i="2"/>
  <c r="L3" i="2"/>
  <c r="N3" i="2" s="1"/>
  <c r="I4" i="2"/>
  <c r="L4" i="2"/>
  <c r="N4" i="2" s="1"/>
  <c r="P4" i="2"/>
  <c r="I5" i="2"/>
  <c r="I9" i="2" s="1"/>
  <c r="L5" i="2"/>
  <c r="N5" i="2" s="1"/>
  <c r="I6" i="2"/>
  <c r="L6" i="2"/>
  <c r="N6" i="2"/>
  <c r="P6" i="2"/>
  <c r="D7" i="2"/>
  <c r="G7" i="2"/>
  <c r="H7" i="2"/>
  <c r="I8" i="2" s="1"/>
  <c r="J7" i="2"/>
  <c r="M7" i="2"/>
  <c r="L7" i="2" l="1"/>
  <c r="N8" i="2" s="1"/>
  <c r="N9" i="2"/>
  <c r="Q8" i="2"/>
  <c r="P5" i="2"/>
  <c r="P3" i="2"/>
  <c r="R5" i="2" l="1"/>
  <c r="R7" i="2"/>
  <c r="R2" i="2"/>
  <c r="R3" i="2"/>
  <c r="R6" i="2"/>
  <c r="R4" i="2"/>
  <c r="P7" i="2"/>
  <c r="Q9" i="2" l="1"/>
  <c r="S9" i="2" s="1"/>
</calcChain>
</file>

<file path=xl/sharedStrings.xml><?xml version="1.0" encoding="utf-8"?>
<sst xmlns="http://schemas.openxmlformats.org/spreadsheetml/2006/main" count="99" uniqueCount="70">
  <si>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</si>
  <si>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</si>
  <si>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</si>
  <si>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</si>
  <si>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</si>
  <si>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</si>
  <si>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</si>
  <si>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</si>
  <si>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</si>
  <si>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</si>
  <si>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</si>
  <si>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</si>
  <si>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</si>
  <si>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</si>
  <si>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</si>
  <si>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</si>
  <si>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</si>
  <si>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</si>
  <si>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</si>
  <si>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</si>
  <si>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</si>
  <si>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</si>
  <si>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</si>
  <si>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</si>
  <si>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</si>
  <si>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</si>
  <si>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</si>
  <si>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</si>
  <si>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</si>
  <si>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</si>
  <si>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</si>
  <si>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</si>
  <si>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</si>
  <si>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</si>
  <si>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</si>
  <si>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</si>
  <si>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</si>
  <si>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</si>
  <si>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</si>
  <si>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</si>
  <si>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</si>
  <si>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LKSHR</t>
  </si>
  <si>
    <t>1 STORY</t>
  </si>
  <si>
    <t>No</t>
  </si>
  <si>
    <t xml:space="preserve">  /  /    </t>
  </si>
  <si>
    <t>LMF-LAKE MICHIGAN FRONTAGE</t>
  </si>
  <si>
    <t>20-017-011-00</t>
  </si>
  <si>
    <t>3007 LAKESHORE DR</t>
  </si>
  <si>
    <t xml:space="preserve">WD </t>
  </si>
  <si>
    <t>RES 1 FAMILY</t>
  </si>
  <si>
    <t>20-020-027-10</t>
  </si>
  <si>
    <t>2955 LAKESHORE DR</t>
  </si>
  <si>
    <t>20-032-012-00</t>
  </si>
  <si>
    <t>2556 LAKESHORE DR</t>
  </si>
  <si>
    <t>2 STORY</t>
  </si>
  <si>
    <t>20-040-003-00</t>
  </si>
  <si>
    <t>2805 LAKESHORE DR</t>
  </si>
  <si>
    <t>19-MULTI PARCEL ARM'S LENGTH</t>
  </si>
  <si>
    <t>20-029-008-00</t>
  </si>
  <si>
    <t>20-120-009-00</t>
  </si>
  <si>
    <t>2671 LAKESHORE DR</t>
  </si>
  <si>
    <t>20-120-009-10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</si>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</sst>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F7A6-A69C-47CD-A7E4-B0A9B9D3626E}">
  <dimension ref="A1:BL9"/>
  <sheetViews>
    <sheetView tabSelected="1" workbookViewId="0">
      <selection activeCell="N8" sqref="N8"/>
    </sheetView>
  </sheetViews>
  <sheetFormatPr defaultRowHeight="15" x14ac:dyDescent="0.25"/>
  <cols>
    <col min="1" max="1" width="14.28515625" bestFit="1" customWidth="1"/>
    <col min="2" max="2" width="28.28515625" bestFit="1" customWidth="1"/>
    <col min="3" max="3" width="9.28515625" style="17" bestFit="1" customWidth="1"/>
    <col min="4" max="4" width="11.85546875" style="7" bestFit="1" customWidth="1"/>
    <col min="5" max="5" width="5.5703125" bestFit="1" customWidth="1"/>
    <col min="6" max="6" width="30.140625" bestFit="1" customWidth="1"/>
    <col min="7" max="7" width="11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" style="22" bestFit="1" customWidth="1"/>
    <col min="15" max="15" width="10.140625" style="26" bestFit="1" customWidth="1"/>
    <col min="16" max="16" width="15.5703125" style="31" bestFit="1" customWidth="1"/>
    <col min="17" max="17" width="11.5703125" style="39" bestFit="1" customWidth="1"/>
    <col min="18" max="18" width="18.85546875" style="41" bestFit="1" customWidth="1"/>
    <col min="19" max="19" width="13.28515625" bestFit="1" customWidth="1"/>
    <col min="20" max="20" width="12.42578125" bestFit="1" customWidth="1"/>
    <col min="21" max="21" width="10.855468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30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46</v>
      </c>
      <c r="B2" t="s">
        <v>47</v>
      </c>
      <c r="C2" s="17">
        <v>44750</v>
      </c>
      <c r="D2" s="7">
        <v>1400000</v>
      </c>
      <c r="E2" t="s">
        <v>48</v>
      </c>
      <c r="F2" t="s">
        <v>40</v>
      </c>
      <c r="G2" s="7">
        <v>1400000</v>
      </c>
      <c r="H2" s="7">
        <v>488600</v>
      </c>
      <c r="I2" s="12">
        <f>H2/G2*100</f>
        <v>34.9</v>
      </c>
      <c r="J2" s="7">
        <v>1220646</v>
      </c>
      <c r="K2" s="7">
        <v>700688</v>
      </c>
      <c r="L2" s="7">
        <f>G2-K2</f>
        <v>699312</v>
      </c>
      <c r="M2" s="7">
        <v>426195.09375</v>
      </c>
      <c r="N2" s="22">
        <f>L2/M2</f>
        <v>1.6408260213577366</v>
      </c>
      <c r="O2" s="26">
        <v>1891</v>
      </c>
      <c r="P2" s="31">
        <f>L2/O2</f>
        <v>369.81068217874139</v>
      </c>
      <c r="Q2" s="36" t="s">
        <v>41</v>
      </c>
      <c r="R2" s="41">
        <f>ABS(N9-N2)*100</f>
        <v>25.717180893208823</v>
      </c>
      <c r="S2" t="s">
        <v>42</v>
      </c>
      <c r="T2" t="s">
        <v>49</v>
      </c>
      <c r="U2" s="7">
        <v>675733</v>
      </c>
      <c r="V2" t="s">
        <v>43</v>
      </c>
      <c r="W2" s="17" t="s">
        <v>44</v>
      </c>
      <c r="Y2" t="s">
        <v>45</v>
      </c>
      <c r="Z2">
        <v>401</v>
      </c>
      <c r="AA2">
        <v>79</v>
      </c>
    </row>
    <row r="3" spans="1:64" x14ac:dyDescent="0.25">
      <c r="A3" t="s">
        <v>50</v>
      </c>
      <c r="B3" t="s">
        <v>51</v>
      </c>
      <c r="C3" s="17">
        <v>44855</v>
      </c>
      <c r="D3" s="7">
        <v>1795000</v>
      </c>
      <c r="E3" t="s">
        <v>39</v>
      </c>
      <c r="F3" t="s">
        <v>40</v>
      </c>
      <c r="G3" s="7">
        <v>1795000</v>
      </c>
      <c r="H3" s="7">
        <v>698300</v>
      </c>
      <c r="I3" s="12">
        <f>H3/G3*100</f>
        <v>38.902506963788305</v>
      </c>
      <c r="J3" s="7">
        <v>1797136</v>
      </c>
      <c r="K3" s="7">
        <v>1060003</v>
      </c>
      <c r="L3" s="7">
        <f>G3-K3</f>
        <v>734997</v>
      </c>
      <c r="M3" s="7">
        <v>604207.375</v>
      </c>
      <c r="N3" s="22">
        <f>L3/M3</f>
        <v>1.216464794061807</v>
      </c>
      <c r="O3" s="26">
        <v>2502</v>
      </c>
      <c r="P3" s="31">
        <f>L3/O3</f>
        <v>293.76378896882494</v>
      </c>
      <c r="Q3" s="36" t="s">
        <v>41</v>
      </c>
      <c r="R3" s="41">
        <f>ABS(N9-N3)*100</f>
        <v>16.71894183638414</v>
      </c>
      <c r="S3" t="s">
        <v>42</v>
      </c>
      <c r="T3" t="s">
        <v>49</v>
      </c>
      <c r="U3" s="7">
        <v>1020361</v>
      </c>
      <c r="V3" t="s">
        <v>43</v>
      </c>
      <c r="W3" s="17" t="s">
        <v>44</v>
      </c>
      <c r="Y3" t="s">
        <v>45</v>
      </c>
      <c r="Z3">
        <v>401</v>
      </c>
      <c r="AA3">
        <v>83</v>
      </c>
    </row>
    <row r="4" spans="1:64" x14ac:dyDescent="0.25">
      <c r="A4" t="s">
        <v>52</v>
      </c>
      <c r="B4" t="s">
        <v>53</v>
      </c>
      <c r="C4" s="17">
        <v>45253</v>
      </c>
      <c r="D4" s="7">
        <v>2000000</v>
      </c>
      <c r="E4" t="s">
        <v>39</v>
      </c>
      <c r="F4" t="s">
        <v>40</v>
      </c>
      <c r="G4" s="7">
        <v>2000000</v>
      </c>
      <c r="H4" s="7">
        <v>781200</v>
      </c>
      <c r="I4" s="12">
        <f>H4/G4*100</f>
        <v>39.06</v>
      </c>
      <c r="J4" s="7">
        <v>1841549</v>
      </c>
      <c r="K4" s="7">
        <v>881895</v>
      </c>
      <c r="L4" s="7">
        <f>G4-K4</f>
        <v>1118105</v>
      </c>
      <c r="M4" s="7">
        <v>786601.625</v>
      </c>
      <c r="N4" s="22">
        <f>L4/M4</f>
        <v>1.4214374398222225</v>
      </c>
      <c r="O4" s="26">
        <v>3258</v>
      </c>
      <c r="P4" s="31">
        <f>L4/O4</f>
        <v>343.18753836709635</v>
      </c>
      <c r="Q4" s="36" t="s">
        <v>41</v>
      </c>
      <c r="R4" s="41">
        <f>ABS(N9-N4)*100</f>
        <v>3.7783227396574137</v>
      </c>
      <c r="S4" t="s">
        <v>54</v>
      </c>
      <c r="T4" t="s">
        <v>49</v>
      </c>
      <c r="U4" s="7">
        <v>871200</v>
      </c>
      <c r="V4" t="s">
        <v>43</v>
      </c>
      <c r="W4" s="17" t="s">
        <v>44</v>
      </c>
      <c r="Y4" t="s">
        <v>45</v>
      </c>
      <c r="Z4">
        <v>401</v>
      </c>
      <c r="AA4">
        <v>91</v>
      </c>
    </row>
    <row r="5" spans="1:64" x14ac:dyDescent="0.25">
      <c r="A5" t="s">
        <v>55</v>
      </c>
      <c r="B5" t="s">
        <v>56</v>
      </c>
      <c r="C5" s="17">
        <v>45118</v>
      </c>
      <c r="D5" s="7">
        <v>1345000</v>
      </c>
      <c r="E5" t="s">
        <v>39</v>
      </c>
      <c r="F5" t="s">
        <v>57</v>
      </c>
      <c r="G5" s="7">
        <v>1345000</v>
      </c>
      <c r="H5" s="7">
        <v>670600</v>
      </c>
      <c r="I5" s="12">
        <f>H5/G5*100</f>
        <v>49.858736059479554</v>
      </c>
      <c r="J5" s="7">
        <v>1269577</v>
      </c>
      <c r="K5" s="7">
        <v>803832</v>
      </c>
      <c r="L5" s="7">
        <f>G5-K5</f>
        <v>541168</v>
      </c>
      <c r="M5" s="7">
        <v>381758</v>
      </c>
      <c r="N5" s="22">
        <f>L5/M5</f>
        <v>1.4175681976540111</v>
      </c>
      <c r="O5" s="26">
        <v>2697</v>
      </c>
      <c r="P5" s="31">
        <f>L5/O5</f>
        <v>200.65554319614387</v>
      </c>
      <c r="Q5" s="36" t="s">
        <v>41</v>
      </c>
      <c r="R5" s="41">
        <f>ABS(N9-N5)*100</f>
        <v>3.3913985228362753</v>
      </c>
      <c r="S5" t="s">
        <v>42</v>
      </c>
      <c r="T5" t="s">
        <v>49</v>
      </c>
      <c r="U5" s="7">
        <v>1041811</v>
      </c>
      <c r="V5" t="s">
        <v>43</v>
      </c>
      <c r="W5" s="17" t="s">
        <v>44</v>
      </c>
      <c r="X5" t="s">
        <v>58</v>
      </c>
      <c r="Y5" t="s">
        <v>45</v>
      </c>
      <c r="Z5">
        <v>401</v>
      </c>
      <c r="AA5">
        <v>65</v>
      </c>
    </row>
    <row r="6" spans="1:64" ht="15.75" thickBot="1" x14ac:dyDescent="0.3">
      <c r="A6" t="s">
        <v>59</v>
      </c>
      <c r="B6" t="s">
        <v>60</v>
      </c>
      <c r="C6" s="17">
        <v>44764</v>
      </c>
      <c r="D6" s="7">
        <v>1800000</v>
      </c>
      <c r="E6" t="s">
        <v>39</v>
      </c>
      <c r="F6" t="s">
        <v>57</v>
      </c>
      <c r="G6" s="7">
        <v>1800000</v>
      </c>
      <c r="H6" s="7">
        <v>678700</v>
      </c>
      <c r="I6" s="12">
        <f>H6/G6*100</f>
        <v>37.705555555555556</v>
      </c>
      <c r="J6" s="7">
        <v>1798539</v>
      </c>
      <c r="K6" s="7">
        <v>895795</v>
      </c>
      <c r="L6" s="7">
        <f>G6-K6</f>
        <v>904205</v>
      </c>
      <c r="M6" s="7">
        <v>739954</v>
      </c>
      <c r="N6" s="22">
        <f>L6/M6</f>
        <v>1.2219746092324657</v>
      </c>
      <c r="O6" s="26">
        <v>4426</v>
      </c>
      <c r="P6" s="31">
        <f>L6/O6</f>
        <v>204.29394487121556</v>
      </c>
      <c r="Q6" s="36" t="s">
        <v>41</v>
      </c>
      <c r="R6" s="41">
        <f>ABS(N9-N6)*100</f>
        <v>16.167960319318265</v>
      </c>
      <c r="S6" t="s">
        <v>54</v>
      </c>
      <c r="T6" t="s">
        <v>49</v>
      </c>
      <c r="U6" s="7">
        <v>877715</v>
      </c>
      <c r="V6" t="s">
        <v>43</v>
      </c>
      <c r="W6" s="17" t="s">
        <v>44</v>
      </c>
      <c r="X6" t="s">
        <v>61</v>
      </c>
      <c r="Y6" t="s">
        <v>45</v>
      </c>
      <c r="Z6">
        <v>401</v>
      </c>
      <c r="AA6">
        <v>95</v>
      </c>
    </row>
    <row r="7" spans="1:64" ht="15.75" thickTop="1" x14ac:dyDescent="0.25">
      <c r="A7" s="3"/>
      <c r="B7" s="3"/>
      <c r="C7" s="18" t="s">
        <v>62</v>
      </c>
      <c r="D7" s="8">
        <f>+SUM(D2:D6)</f>
        <v>8340000</v>
      </c>
      <c r="E7" s="3"/>
      <c r="F7" s="3"/>
      <c r="G7" s="8">
        <f>+SUM(G2:G6)</f>
        <v>8340000</v>
      </c>
      <c r="H7" s="8">
        <f>+SUM(H2:H6)</f>
        <v>3317400</v>
      </c>
      <c r="I7" s="13"/>
      <c r="J7" s="8">
        <f>+SUM(J2:J6)</f>
        <v>7927447</v>
      </c>
      <c r="K7" s="8"/>
      <c r="L7" s="8">
        <f>+SUM(L2:L6)</f>
        <v>3997787</v>
      </c>
      <c r="M7" s="8">
        <f>+SUM(M2:M6)</f>
        <v>2938716.09375</v>
      </c>
      <c r="N7" s="23"/>
      <c r="O7" s="27"/>
      <c r="P7" s="32">
        <f>AVERAGE(P2:P6)</f>
        <v>282.34229951640435</v>
      </c>
      <c r="Q7" s="37"/>
      <c r="R7" s="42">
        <f>ABS(N9-N8)*100</f>
        <v>2.3268631626465419</v>
      </c>
      <c r="S7" s="3"/>
      <c r="T7" s="3"/>
      <c r="U7" s="8"/>
      <c r="V7" s="3"/>
      <c r="W7" s="18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64" x14ac:dyDescent="0.25">
      <c r="A8" s="4"/>
      <c r="B8" s="4"/>
      <c r="C8" s="19"/>
      <c r="D8" s="9"/>
      <c r="E8" s="4"/>
      <c r="F8" s="4"/>
      <c r="G8" s="9"/>
      <c r="H8" s="9" t="s">
        <v>63</v>
      </c>
      <c r="I8" s="14">
        <f>H7/G7*100</f>
        <v>39.776978417266186</v>
      </c>
      <c r="J8" s="9"/>
      <c r="K8" s="9"/>
      <c r="L8" s="9"/>
      <c r="M8" s="9" t="s">
        <v>64</v>
      </c>
      <c r="N8" s="46">
        <f>L7/M7</f>
        <v>1.3603855807991829</v>
      </c>
      <c r="O8" s="28"/>
      <c r="P8" s="33" t="s">
        <v>65</v>
      </c>
      <c r="Q8" s="38">
        <f>STDEV(N2:N6)</f>
        <v>0.17521962338556851</v>
      </c>
      <c r="R8" s="43"/>
      <c r="S8" s="4"/>
      <c r="T8" s="4"/>
      <c r="U8" s="9"/>
      <c r="V8" s="4"/>
      <c r="W8" s="19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64" x14ac:dyDescent="0.25">
      <c r="A9" s="5"/>
      <c r="B9" s="5"/>
      <c r="C9" s="20"/>
      <c r="D9" s="10"/>
      <c r="E9" s="5"/>
      <c r="F9" s="5"/>
      <c r="G9" s="10"/>
      <c r="H9" s="10" t="s">
        <v>66</v>
      </c>
      <c r="I9" s="15">
        <f>STDEV(I2:I6)</f>
        <v>5.7122852598211917</v>
      </c>
      <c r="J9" s="10"/>
      <c r="K9" s="10"/>
      <c r="L9" s="10"/>
      <c r="M9" s="10" t="s">
        <v>67</v>
      </c>
      <c r="N9" s="24">
        <f>AVERAGE(N2:N6)</f>
        <v>1.3836542124256483</v>
      </c>
      <c r="O9" s="29"/>
      <c r="P9" s="34" t="s">
        <v>68</v>
      </c>
      <c r="Q9" s="45">
        <f>AVERAGE(R2:R6)</f>
        <v>13.154760862280984</v>
      </c>
      <c r="R9" s="44" t="s">
        <v>69</v>
      </c>
      <c r="S9" s="5">
        <f>+(Q9/N9)</f>
        <v>9.5072603719535635</v>
      </c>
      <c r="T9" s="5"/>
      <c r="U9" s="10"/>
      <c r="V9" s="5"/>
      <c r="W9" s="20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</sheetData>
  <conditionalFormatting sqref="A2:AM6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8A2D-E493-4777-854D-33F9500A2A4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2024-12-31T14:06:57Z</dcterms:created>
  <dcterms:modified xsi:type="dcterms:W3CDTF">2024-12-31T14:24:22Z</dcterms:modified>
</cp:coreProperties>
</file>