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ssessing Department\2024-2025\ECFs\"/>
    </mc:Choice>
  </mc:AlternateContent>
  <xr:revisionPtr revIDLastSave="0" documentId="13_ncr:1_{DBF18B74-3201-44B8-BEED-3ACA597DC262}" xr6:coauthVersionLast="47" xr6:coauthVersionMax="47" xr10:uidLastSave="{00000000-0000-0000-0000-000000000000}"/>
  <bookViews>
    <workbookView xWindow="57480" yWindow="-120" windowWidth="29040" windowHeight="15720" xr2:uid="{D0EDA0EA-B761-4FA1-A612-BCB73567DAB1}"/>
  </bookViews>
  <sheets>
    <sheet name="E.C.F. Analysis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2" l="1"/>
  <c r="N3" i="2" s="1"/>
  <c r="I2" i="2"/>
  <c r="L2" i="2"/>
  <c r="N2" i="2" s="1"/>
  <c r="I3" i="2"/>
  <c r="D4" i="2"/>
  <c r="G4" i="2"/>
  <c r="I5" i="2" s="1"/>
  <c r="H4" i="2"/>
  <c r="J4" i="2"/>
  <c r="M4" i="2"/>
  <c r="P3" i="2" l="1"/>
  <c r="N6" i="2"/>
  <c r="R2" i="2" s="1"/>
  <c r="L4" i="2"/>
  <c r="N5" i="2" s="1"/>
  <c r="I6" i="2"/>
  <c r="P2" i="2"/>
  <c r="P4" i="2" s="1"/>
  <c r="Q5" i="2"/>
  <c r="R3" i="2"/>
  <c r="Q6" i="2" s="1"/>
  <c r="S6" i="2" s="1"/>
  <c r="R4" i="2"/>
</calcChain>
</file>

<file path=xl/sharedStrings.xml><?xml version="1.0" encoding="utf-8"?>
<sst xmlns="http://schemas.openxmlformats.org/spreadsheetml/2006/main" count="67" uniqueCount="59">
  <si>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</si>
  <si>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</si>
  <si>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</si>
  <si>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</si>
  <si>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</si>
  <si>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</si>
  <si>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</si>
  <si>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</si>
  <si>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</si>
  <si>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</si>
  <si>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</si>
  <si>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</si>
  <si>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</si>
  <si>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</si>
  <si>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</si>
  <si>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</si>
  <si>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</si>
  <si>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</si>
  <si>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</si>
  <si>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</si>
  <si>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</si>
  <si>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</si>
  <si>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</si>
  <si>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</si>
  <si>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</si>
  <si>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</si>
  <si>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</si>
  <si>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</si>
  <si>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</si>
  <si>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</si>
  <si>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</si>
  <si>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</si>
  <si>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</si>
  <si>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</si>
  <si>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</si>
  <si>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</si>
  <si>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</si>
  <si>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</si>
  <si>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</si>
  <si>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20-170-005-00</t>
  </si>
  <si>
    <t>3581 65TH ST UNIT # 5</t>
  </si>
  <si>
    <t>WD</t>
  </si>
  <si>
    <t>03-ARM'S LENGTH</t>
  </si>
  <si>
    <t>GLA</t>
  </si>
  <si>
    <t>1 STORY</t>
  </si>
  <si>
    <t>RES 1 FAMILY</t>
  </si>
  <si>
    <t>No</t>
  </si>
  <si>
    <t xml:space="preserve">  /  /    </t>
  </si>
  <si>
    <t>GLA-GOSHORN LAKE AREA</t>
  </si>
  <si>
    <t>20-170-010-00</t>
  </si>
  <si>
    <t>3581 65TH ST UNIT #10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</si>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</sst>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2" xfId="0" applyNumberFormat="1" applyFont="1" applyFill="1" applyBorder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/>
    <xf numFmtId="38" fontId="2" fillId="3" borderId="2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/>
    <xf numFmtId="167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0" fillId="0" borderId="0" xfId="0" applyNumberFormat="1"/>
    <xf numFmtId="168" fontId="2" fillId="3" borderId="1" xfId="0" applyNumberFormat="1" applyFont="1" applyFill="1" applyBorder="1"/>
    <xf numFmtId="168" fontId="2" fillId="3" borderId="0" xfId="0" applyNumberFormat="1" applyFont="1" applyFill="1"/>
    <xf numFmtId="168" fontId="2" fillId="3" borderId="2" xfId="0" applyNumberFormat="1" applyFont="1" applyFill="1" applyBorder="1"/>
    <xf numFmtId="168" fontId="2" fillId="3" borderId="2" xfId="0" applyNumberFormat="1" applyFont="1" applyFill="1" applyBorder="1" applyAlignment="1">
      <alignment horizontal="right"/>
    </xf>
    <xf numFmtId="166" fontId="2" fillId="4" borderId="0" xfId="0" applyNumberFormat="1" applyFont="1" applyFill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BE03A-2A4D-4486-B6C8-DEEAA0F3B8EA}">
  <dimension ref="A1:BL6"/>
  <sheetViews>
    <sheetView tabSelected="1" workbookViewId="0">
      <selection activeCell="L4" sqref="L4"/>
    </sheetView>
  </sheetViews>
  <sheetFormatPr defaultRowHeight="15" x14ac:dyDescent="0.25"/>
  <cols>
    <col min="1" max="1" width="14.28515625" bestFit="1" customWidth="1"/>
    <col min="2" max="2" width="20.5703125" bestFit="1" customWidth="1"/>
    <col min="3" max="3" width="9.28515625" style="17" bestFit="1" customWidth="1"/>
    <col min="4" max="4" width="9.5703125" style="7" bestFit="1" customWidth="1"/>
    <col min="5" max="5" width="5.5703125" bestFit="1" customWidth="1"/>
    <col min="6" max="6" width="16.7109375" bestFit="1" customWidth="1"/>
    <col min="7" max="7" width="10.140625" style="7" bestFit="1" customWidth="1"/>
    <col min="8" max="8" width="14.7109375" style="7" bestFit="1" customWidth="1"/>
    <col min="9" max="9" width="12.85546875" style="12" bestFit="1" customWidth="1"/>
    <col min="10" max="10" width="13.42578125" style="7" bestFit="1" customWidth="1"/>
    <col min="11" max="11" width="11" style="7" bestFit="1" customWidth="1"/>
    <col min="12" max="12" width="13.5703125" style="7" bestFit="1" customWidth="1"/>
    <col min="13" max="13" width="12.7109375" style="7" bestFit="1" customWidth="1"/>
    <col min="14" max="14" width="6.28515625" style="22" bestFit="1" customWidth="1"/>
    <col min="15" max="15" width="10.140625" style="26" bestFit="1" customWidth="1"/>
    <col min="16" max="16" width="15.5703125" style="31" bestFit="1" customWidth="1"/>
    <col min="17" max="17" width="10.5703125" style="39" bestFit="1" customWidth="1"/>
    <col min="18" max="18" width="18.85546875" style="41" bestFit="1" customWidth="1"/>
    <col min="19" max="19" width="13.28515625" bestFit="1" customWidth="1"/>
    <col min="20" max="20" width="12.42578125" bestFit="1" customWidth="1"/>
    <col min="21" max="21" width="10.7109375" style="7" bestFit="1" customWidth="1"/>
    <col min="22" max="22" width="11.5703125" bestFit="1" customWidth="1"/>
    <col min="23" max="23" width="10.42578125" style="17" bestFit="1" customWidth="1"/>
    <col min="24" max="24" width="19.42578125" bestFit="1" customWidth="1"/>
    <col min="25" max="25" width="24.42578125" bestFit="1" customWidth="1"/>
    <col min="26" max="27" width="13.7109375" bestFit="1" customWidth="1"/>
    <col min="28" max="28" width="18" bestFit="1" customWidth="1"/>
    <col min="29" max="29" width="6.85546875" bestFit="1" customWidth="1"/>
    <col min="30" max="30" width="13.140625" bestFit="1" customWidth="1"/>
    <col min="31" max="31" width="6.5703125" bestFit="1" customWidth="1"/>
    <col min="32" max="32" width="19.85546875" bestFit="1" customWidth="1"/>
    <col min="33" max="33" width="16.42578125" bestFit="1" customWidth="1"/>
    <col min="34" max="34" width="15.42578125" bestFit="1" customWidth="1"/>
    <col min="35" max="35" width="11" bestFit="1" customWidth="1"/>
    <col min="36" max="36" width="16.85546875" bestFit="1" customWidth="1"/>
    <col min="37" max="37" width="21.5703125" bestFit="1" customWidth="1"/>
    <col min="38" max="38" width="21" bestFit="1" customWidth="1"/>
    <col min="39" max="39" width="16.5703125" bestFit="1" customWidth="1"/>
  </cols>
  <sheetData>
    <row r="1" spans="1:64" x14ac:dyDescent="0.25">
      <c r="A1" s="1" t="s">
        <v>0</v>
      </c>
      <c r="B1" s="1" t="s">
        <v>1</v>
      </c>
      <c r="C1" s="16" t="s">
        <v>2</v>
      </c>
      <c r="D1" s="6" t="s">
        <v>3</v>
      </c>
      <c r="E1" s="1" t="s">
        <v>4</v>
      </c>
      <c r="F1" s="1" t="s">
        <v>5</v>
      </c>
      <c r="G1" s="6" t="s">
        <v>6</v>
      </c>
      <c r="H1" s="6" t="s">
        <v>7</v>
      </c>
      <c r="I1" s="11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21" t="s">
        <v>13</v>
      </c>
      <c r="O1" s="25" t="s">
        <v>14</v>
      </c>
      <c r="P1" s="30" t="s">
        <v>15</v>
      </c>
      <c r="Q1" s="35" t="s">
        <v>16</v>
      </c>
      <c r="R1" s="40" t="s">
        <v>17</v>
      </c>
      <c r="S1" s="1" t="s">
        <v>18</v>
      </c>
      <c r="T1" s="1" t="s">
        <v>19</v>
      </c>
      <c r="U1" s="6" t="s">
        <v>20</v>
      </c>
      <c r="V1" s="1" t="s">
        <v>21</v>
      </c>
      <c r="W1" s="16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39</v>
      </c>
      <c r="B2" t="s">
        <v>40</v>
      </c>
      <c r="C2" s="17">
        <v>44680</v>
      </c>
      <c r="D2" s="7">
        <v>168000</v>
      </c>
      <c r="E2" t="s">
        <v>41</v>
      </c>
      <c r="F2" t="s">
        <v>42</v>
      </c>
      <c r="G2" s="7">
        <v>149960</v>
      </c>
      <c r="H2" s="7">
        <v>49400</v>
      </c>
      <c r="I2" s="12">
        <f>H2/G2*100</f>
        <v>32.942117898106162</v>
      </c>
      <c r="J2" s="7">
        <v>167958</v>
      </c>
      <c r="K2" s="7">
        <v>64599</v>
      </c>
      <c r="L2" s="7">
        <f>G2-K2</f>
        <v>85361</v>
      </c>
      <c r="M2" s="7">
        <v>85209.3984375</v>
      </c>
      <c r="N2" s="22">
        <f>L2/M2</f>
        <v>1.0017791648020047</v>
      </c>
      <c r="O2" s="26">
        <v>438</v>
      </c>
      <c r="P2" s="31">
        <f>L2/O2</f>
        <v>194.88812785388129</v>
      </c>
      <c r="Q2" s="36" t="s">
        <v>43</v>
      </c>
      <c r="R2" s="41">
        <f>ABS(N6-N2)*100</f>
        <v>43.740620802796506</v>
      </c>
      <c r="S2" t="s">
        <v>44</v>
      </c>
      <c r="T2" t="s">
        <v>45</v>
      </c>
      <c r="U2" s="7">
        <v>64000</v>
      </c>
      <c r="V2" t="s">
        <v>46</v>
      </c>
      <c r="W2" s="17" t="s">
        <v>47</v>
      </c>
      <c r="Y2" t="s">
        <v>48</v>
      </c>
      <c r="Z2">
        <v>401</v>
      </c>
      <c r="AA2">
        <v>87</v>
      </c>
      <c r="AL2" s="2"/>
      <c r="BC2" s="2"/>
      <c r="BE2" s="2"/>
    </row>
    <row r="3" spans="1:64" ht="15.75" thickBot="1" x14ac:dyDescent="0.3">
      <c r="A3" t="s">
        <v>49</v>
      </c>
      <c r="B3" t="s">
        <v>50</v>
      </c>
      <c r="C3" s="17">
        <v>44712</v>
      </c>
      <c r="D3" s="7">
        <v>235000</v>
      </c>
      <c r="E3" t="s">
        <v>41</v>
      </c>
      <c r="F3" t="s">
        <v>42</v>
      </c>
      <c r="G3" s="7">
        <v>216960</v>
      </c>
      <c r="H3" s="7">
        <v>44300</v>
      </c>
      <c r="I3" s="12">
        <f>H3/G3*100</f>
        <v>20.418510324483776</v>
      </c>
      <c r="J3" s="7">
        <v>154851</v>
      </c>
      <c r="K3" s="7">
        <v>65131</v>
      </c>
      <c r="L3" s="7">
        <f>G3-(K3*1.2)</f>
        <v>138802.79999999999</v>
      </c>
      <c r="M3" s="7">
        <v>73965.375</v>
      </c>
      <c r="N3" s="22">
        <f>L3/M3</f>
        <v>1.876591580857935</v>
      </c>
      <c r="O3" s="26">
        <v>416</v>
      </c>
      <c r="P3" s="31">
        <f>L3/O3</f>
        <v>333.66057692307692</v>
      </c>
      <c r="Q3" s="36" t="s">
        <v>43</v>
      </c>
      <c r="R3" s="41">
        <f>ABS(N6-N3)*100</f>
        <v>43.740620802796528</v>
      </c>
      <c r="S3" t="s">
        <v>44</v>
      </c>
      <c r="T3" t="s">
        <v>45</v>
      </c>
      <c r="U3" s="7">
        <v>64000</v>
      </c>
      <c r="V3" t="s">
        <v>46</v>
      </c>
      <c r="W3" s="17" t="s">
        <v>47</v>
      </c>
      <c r="Y3" t="s">
        <v>48</v>
      </c>
      <c r="Z3">
        <v>401</v>
      </c>
      <c r="AA3">
        <v>84</v>
      </c>
    </row>
    <row r="4" spans="1:64" ht="15.75" thickTop="1" x14ac:dyDescent="0.25">
      <c r="A4" s="3"/>
      <c r="B4" s="3"/>
      <c r="C4" s="18" t="s">
        <v>51</v>
      </c>
      <c r="D4" s="8">
        <f>+SUM(D2:D3)</f>
        <v>403000</v>
      </c>
      <c r="E4" s="3"/>
      <c r="F4" s="3"/>
      <c r="G4" s="8">
        <f>+SUM(G2:G3)</f>
        <v>366920</v>
      </c>
      <c r="H4" s="8">
        <f>+SUM(H2:H3)</f>
        <v>93700</v>
      </c>
      <c r="I4" s="13"/>
      <c r="J4" s="8">
        <f>+SUM(J2:J3)</f>
        <v>322809</v>
      </c>
      <c r="K4" s="8"/>
      <c r="L4" s="8">
        <f>+SUM(L2:L3)</f>
        <v>224163.8</v>
      </c>
      <c r="M4" s="8">
        <f>+SUM(M2:M3)</f>
        <v>159174.7734375</v>
      </c>
      <c r="N4" s="23"/>
      <c r="O4" s="27"/>
      <c r="P4" s="32">
        <f>AVERAGE(P2:P3)</f>
        <v>264.27435238847909</v>
      </c>
      <c r="Q4" s="37"/>
      <c r="R4" s="42">
        <f>ABS(N6-N5)*100</f>
        <v>3.089814766851573</v>
      </c>
      <c r="S4" s="3"/>
      <c r="T4" s="3"/>
      <c r="U4" s="8"/>
      <c r="V4" s="3"/>
      <c r="W4" s="18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64" x14ac:dyDescent="0.25">
      <c r="A5" s="4"/>
      <c r="B5" s="4"/>
      <c r="C5" s="19"/>
      <c r="D5" s="9"/>
      <c r="E5" s="4"/>
      <c r="F5" s="4"/>
      <c r="G5" s="9"/>
      <c r="H5" s="9" t="s">
        <v>52</v>
      </c>
      <c r="I5" s="14">
        <f>H4/G4*100</f>
        <v>25.536901776954103</v>
      </c>
      <c r="J5" s="9"/>
      <c r="K5" s="9"/>
      <c r="L5" s="9"/>
      <c r="M5" s="9" t="s">
        <v>53</v>
      </c>
      <c r="N5" s="46">
        <f>L4/M4</f>
        <v>1.408287225161454</v>
      </c>
      <c r="O5" s="28"/>
      <c r="P5" s="33" t="s">
        <v>54</v>
      </c>
      <c r="Q5" s="38">
        <f>STDEV(N2:N3)</f>
        <v>0.61858579165933614</v>
      </c>
      <c r="R5" s="43"/>
      <c r="S5" s="4"/>
      <c r="T5" s="4"/>
      <c r="U5" s="9"/>
      <c r="V5" s="4"/>
      <c r="W5" s="19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64" x14ac:dyDescent="0.25">
      <c r="A6" s="5"/>
      <c r="B6" s="5"/>
      <c r="C6" s="20"/>
      <c r="D6" s="10"/>
      <c r="E6" s="5"/>
      <c r="F6" s="5"/>
      <c r="G6" s="10"/>
      <c r="H6" s="10" t="s">
        <v>55</v>
      </c>
      <c r="I6" s="15">
        <f>STDEV(I2:I3)</f>
        <v>8.8555278402275945</v>
      </c>
      <c r="J6" s="10"/>
      <c r="K6" s="10"/>
      <c r="L6" s="10"/>
      <c r="M6" s="10" t="s">
        <v>56</v>
      </c>
      <c r="N6" s="24">
        <f>AVERAGE(N2:N3)</f>
        <v>1.4391853728299697</v>
      </c>
      <c r="O6" s="29"/>
      <c r="P6" s="34" t="s">
        <v>57</v>
      </c>
      <c r="Q6" s="45">
        <f>AVERAGE(R2:R3)</f>
        <v>43.740620802796514</v>
      </c>
      <c r="R6" s="44" t="s">
        <v>58</v>
      </c>
      <c r="S6" s="5">
        <f>+(Q6/N6)</f>
        <v>30.392624625406182</v>
      </c>
      <c r="T6" s="5"/>
      <c r="U6" s="10"/>
      <c r="V6" s="5"/>
      <c r="W6" s="20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</sheetData>
  <conditionalFormatting sqref="A2:AM3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EEC9A-8FE5-435E-B36D-3BD3C9E11C2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Jellison</dc:creator>
  <cp:lastModifiedBy>Kelly Jellison</cp:lastModifiedBy>
  <dcterms:created xsi:type="dcterms:W3CDTF">2024-12-31T00:01:14Z</dcterms:created>
  <dcterms:modified xsi:type="dcterms:W3CDTF">2025-01-01T17:49:31Z</dcterms:modified>
</cp:coreProperties>
</file>