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ssessing Department\2024-2025\Land Tables\"/>
    </mc:Choice>
  </mc:AlternateContent>
  <xr:revisionPtr revIDLastSave="0" documentId="13_ncr:1_{33D74F0D-951F-4EDF-909D-1D5E51CA60E8}" xr6:coauthVersionLast="47" xr6:coauthVersionMax="47" xr10:uidLastSave="{00000000-0000-0000-0000-000000000000}"/>
  <bookViews>
    <workbookView xWindow="-120" yWindow="-120" windowWidth="29040" windowHeight="15720" xr2:uid="{D0B60C7F-15E2-40DA-8CF3-4C9FE46CC39D}"/>
  </bookViews>
  <sheets>
    <sheet name="&lt;1 ac" sheetId="2" r:id="rId1"/>
    <sheet name="&gt;1 ac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3" l="1"/>
  <c r="P7" i="3"/>
  <c r="O7" i="3"/>
  <c r="M7" i="3"/>
  <c r="L7" i="3"/>
  <c r="J7" i="3"/>
  <c r="H7" i="3"/>
  <c r="G7" i="3"/>
  <c r="D7" i="3"/>
  <c r="K6" i="3"/>
  <c r="S6" i="3" s="1"/>
  <c r="I6" i="3"/>
  <c r="K5" i="3"/>
  <c r="S5" i="3" s="1"/>
  <c r="I5" i="3"/>
  <c r="K4" i="3"/>
  <c r="S4" i="3" s="1"/>
  <c r="I4" i="3"/>
  <c r="K3" i="3"/>
  <c r="R3" i="3" s="1"/>
  <c r="I3" i="3"/>
  <c r="K2" i="3"/>
  <c r="Q2" i="3" s="1"/>
  <c r="I2" i="3"/>
  <c r="K2" i="2"/>
  <c r="I2" i="2"/>
  <c r="Q2" i="2"/>
  <c r="I3" i="2"/>
  <c r="K3" i="2"/>
  <c r="Q3" i="2" s="1"/>
  <c r="I4" i="2"/>
  <c r="K4" i="2"/>
  <c r="R4" i="2" s="1"/>
  <c r="I5" i="2"/>
  <c r="K5" i="2"/>
  <c r="R5" i="2" s="1"/>
  <c r="I6" i="2"/>
  <c r="K6" i="2"/>
  <c r="Q6" i="2" s="1"/>
  <c r="D7" i="2"/>
  <c r="G7" i="2"/>
  <c r="H7" i="2"/>
  <c r="J7" i="2"/>
  <c r="L7" i="2"/>
  <c r="M7" i="2"/>
  <c r="O7" i="2"/>
  <c r="P7" i="2"/>
  <c r="I9" i="3" l="1"/>
  <c r="I8" i="3"/>
  <c r="R2" i="3"/>
  <c r="S2" i="3"/>
  <c r="S3" i="3"/>
  <c r="K11" i="2"/>
  <c r="Q6" i="3"/>
  <c r="R6" i="3"/>
  <c r="R4" i="3"/>
  <c r="Q5" i="3"/>
  <c r="K7" i="3"/>
  <c r="Q4" i="3"/>
  <c r="R5" i="3"/>
  <c r="Q3" i="3"/>
  <c r="R3" i="2"/>
  <c r="Q5" i="2"/>
  <c r="I8" i="2"/>
  <c r="Q4" i="2"/>
  <c r="S5" i="2"/>
  <c r="S3" i="2"/>
  <c r="S6" i="2"/>
  <c r="R6" i="2"/>
  <c r="S2" i="2"/>
  <c r="R2" i="2"/>
  <c r="I9" i="2"/>
  <c r="S4" i="2"/>
  <c r="K7" i="2"/>
  <c r="S9" i="3" l="1"/>
  <c r="P9" i="3"/>
  <c r="M9" i="3"/>
  <c r="P9" i="2"/>
  <c r="M9" i="2"/>
  <c r="S9" i="2"/>
</calcChain>
</file>

<file path=xl/sharedStrings.xml><?xml version="1.0" encoding="utf-8"?>
<sst xmlns="http://schemas.openxmlformats.org/spreadsheetml/2006/main" count="217" uniqueCount="89">
  <si>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</si>
  <si>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</si>
  <si>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</si>
  <si>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</si>
  <si>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</si>
  <si>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</si>
  <si>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</si>
  <si>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</si>
  <si>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</si>
  <si>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</si>
  <si>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</si>
  <si>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</si>
  <si>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</si>
  <si>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</si>
  <si>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</si>
  <si>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</si>
  <si>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</si>
  <si>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</si>
  <si>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</si>
  <si>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</si>
  <si>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</si>
  <si>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</si>
  <si>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</si>
  <si>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</si>
  <si>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</si>
  <si>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</si>
  <si>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</si>
  <si>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</si>
  <si>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</si>
  <si>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Rate Group 1</t>
  </si>
  <si>
    <t>Rate Group 2</t>
  </si>
  <si>
    <t>Rate Group 3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</si>
  <si>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</si>
  <si>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</si>
  <si>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</si>
  <si>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</si>
  <si>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</si>
  <si>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</si>
  <si>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</si>
  <si>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</si>
  <si>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</si>
  <si>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</si>
  <si>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</si>
  <si>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</si>
  <si>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WD</t>
  </si>
  <si>
    <t>03-ARM'S LENGTH</t>
  </si>
  <si>
    <t>310</t>
  </si>
  <si>
    <t>GCA-GOLF COURSE AREA</t>
  </si>
  <si>
    <t>401</t>
  </si>
  <si>
    <t>LRG SITE &gt;1AC</t>
  </si>
  <si>
    <t>NOT INSPECTED</t>
  </si>
  <si>
    <t>AVG SITE &lt;1AC</t>
  </si>
  <si>
    <t>20-310-034-00</t>
  </si>
  <si>
    <t>3465 PALMER DRIVE</t>
  </si>
  <si>
    <t>4718-991</t>
  </si>
  <si>
    <t>RES VAC</t>
  </si>
  <si>
    <t>402</t>
  </si>
  <si>
    <t>20-310-054-00</t>
  </si>
  <si>
    <t>6115 MASTERS LN</t>
  </si>
  <si>
    <t>4698-718</t>
  </si>
  <si>
    <t>20-310-059-00</t>
  </si>
  <si>
    <t>3365 PALMER DRIVE</t>
  </si>
  <si>
    <t>4716-141</t>
  </si>
  <si>
    <t>4818/885</t>
  </si>
  <si>
    <t>4850/942</t>
  </si>
  <si>
    <t>20-310-062-00</t>
  </si>
  <si>
    <t>6104 ST ANDREWS LN</t>
  </si>
  <si>
    <t>4604-382</t>
  </si>
  <si>
    <t>20-310-068-00</t>
  </si>
  <si>
    <t>3329 PALMER DRIVE</t>
  </si>
  <si>
    <t>4790/861</t>
  </si>
  <si>
    <t>20-310-069-00</t>
  </si>
  <si>
    <t>3317 PALMER DRIVE</t>
  </si>
  <si>
    <t>4790/864</t>
  </si>
  <si>
    <t>20-310-073-00</t>
  </si>
  <si>
    <t>3308 PALMER DRIVE</t>
  </si>
  <si>
    <t>4908/377</t>
  </si>
  <si>
    <t>20-310-074-00</t>
  </si>
  <si>
    <t>3314 PALMER DRIVE</t>
  </si>
  <si>
    <t>4597-136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</si>
  <si>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</si>
  <si>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</si>
  <si>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</si>
  <si>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</si>
  <si>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</si>
  <si>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</si>
  <si>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</si>
  <si>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>Calculated Site Value</t>
  </si>
  <si>
    <t>Concluded Site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</si>
</sst>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14" fontId="0" fillId="0" borderId="0" xfId="0" applyNumberFormat="1"/>
    <xf numFmtId="0" fontId="0" fillId="0" borderId="0" xfId="0" quotePrefix="1"/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right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right"/>
    </xf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 applyBorder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0" xfId="0" applyNumberFormat="1" applyFont="1" applyFill="1" applyBorder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 applyBorder="1"/>
    <xf numFmtId="167" fontId="2" fillId="3" borderId="2" xfId="0" applyNumberFormat="1" applyFont="1" applyFill="1" applyBorder="1"/>
    <xf numFmtId="40" fontId="1" fillId="2" borderId="0" xfId="0" applyNumberFormat="1" applyFont="1" applyFill="1" applyAlignment="1">
      <alignment horizontal="center"/>
    </xf>
    <xf numFmtId="40" fontId="0" fillId="0" borderId="0" xfId="0" applyNumberFormat="1"/>
    <xf numFmtId="40" fontId="2" fillId="3" borderId="1" xfId="0" applyNumberFormat="1" applyFont="1" applyFill="1" applyBorder="1"/>
    <xf numFmtId="40" fontId="2" fillId="3" borderId="0" xfId="0" applyNumberFormat="1" applyFont="1" applyFill="1" applyBorder="1"/>
    <xf numFmtId="40" fontId="2" fillId="3" borderId="2" xfId="0" applyNumberFormat="1" applyFont="1" applyFill="1" applyBorder="1"/>
    <xf numFmtId="8" fontId="1" fillId="2" borderId="0" xfId="0" applyNumberFormat="1" applyFont="1" applyFill="1" applyAlignment="1">
      <alignment horizontal="center"/>
    </xf>
    <xf numFmtId="8" fontId="0" fillId="0" borderId="0" xfId="0" applyNumberFormat="1"/>
    <xf numFmtId="8" fontId="2" fillId="3" borderId="1" xfId="0" applyNumberFormat="1" applyFont="1" applyFill="1" applyBorder="1"/>
    <xf numFmtId="8" fontId="2" fillId="3" borderId="0" xfId="0" applyNumberFormat="1" applyFont="1" applyFill="1" applyBorder="1"/>
    <xf numFmtId="8" fontId="2" fillId="3" borderId="2" xfId="0" applyNumberFormat="1" applyFont="1" applyFill="1" applyBorder="1"/>
    <xf numFmtId="168" fontId="2" fillId="3" borderId="2" xfId="0" applyNumberFormat="1" applyFont="1" applyFill="1" applyBorder="1"/>
    <xf numFmtId="6" fontId="0" fillId="4" borderId="0" xfId="0" applyNumberFormat="1" applyFill="1"/>
    <xf numFmtId="6" fontId="0" fillId="4" borderId="0" xfId="0" applyNumberFormat="1" applyFill="1" applyAlignment="1">
      <alignment horizontal="right"/>
    </xf>
    <xf numFmtId="6" fontId="0" fillId="0" borderId="0" xfId="0" applyNumberFormat="1" applyFill="1" applyAlignment="1">
      <alignment horizontal="right"/>
    </xf>
    <xf numFmtId="164" fontId="0" fillId="4" borderId="0" xfId="0" applyNumberFormat="1" applyFill="1"/>
  </cellXfs>
  <cellStyles count="1">
    <cellStyle name="Normal" xfId="0" builtinId="0"/>
  </cellStyles>
  <dxfs count="4"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148FE-1504-472F-A9B7-E9EB37BE19BB}">
  <dimension ref="A1:BL12"/>
  <sheetViews>
    <sheetView tabSelected="1" workbookViewId="0">
      <selection activeCell="I20" sqref="I20"/>
    </sheetView>
  </sheetViews>
  <sheetFormatPr defaultRowHeight="15" x14ac:dyDescent="0.25"/>
  <cols>
    <col min="1" max="1" width="14.28515625" bestFit="1" customWidth="1"/>
    <col min="2" max="2" width="19.85546875" bestFit="1" customWidth="1"/>
    <col min="3" max="3" width="9.28515625" style="25" bestFit="1" customWidth="1"/>
    <col min="4" max="4" width="11.85546875" style="15" bestFit="1" customWidth="1"/>
    <col min="5" max="5" width="5.5703125" bestFit="1" customWidth="1"/>
    <col min="6" max="6" width="16.7109375" bestFit="1" customWidth="1"/>
    <col min="7" max="7" width="11.85546875" style="15" bestFit="1" customWidth="1"/>
    <col min="8" max="8" width="14.7109375" style="15" bestFit="1" customWidth="1"/>
    <col min="9" max="9" width="12.85546875" style="20" bestFit="1" customWidth="1"/>
    <col min="10" max="10" width="13.42578125" style="15" bestFit="1" customWidth="1"/>
    <col min="11" max="11" width="13.28515625" style="15" bestFit="1" customWidth="1"/>
    <col min="12" max="12" width="14.42578125" style="15" bestFit="1" customWidth="1"/>
    <col min="13" max="13" width="11.140625" style="30" bestFit="1" customWidth="1"/>
    <col min="14" max="14" width="6.42578125" style="34" bestFit="1" customWidth="1"/>
    <col min="15" max="15" width="14.28515625" style="39" bestFit="1" customWidth="1"/>
    <col min="16" max="16" width="10.7109375" style="39" bestFit="1" customWidth="1"/>
    <col min="17" max="17" width="10" style="15" bestFit="1" customWidth="1"/>
    <col min="18" max="18" width="12" style="15" bestFit="1" customWidth="1"/>
    <col min="19" max="19" width="11.85546875" style="44" bestFit="1" customWidth="1"/>
    <col min="20" max="20" width="11.7109375" style="39" bestFit="1" customWidth="1"/>
    <col min="21" max="21" width="8.7109375" style="4" bestFit="1" customWidth="1"/>
    <col min="22" max="22" width="10.5703125" bestFit="1" customWidth="1"/>
    <col min="23" max="23" width="19.42578125" bestFit="1" customWidth="1"/>
    <col min="24" max="24" width="23" bestFit="1" customWidth="1"/>
    <col min="25" max="25" width="6.85546875" bestFit="1" customWidth="1"/>
    <col min="26" max="26" width="6.42578125" bestFit="1" customWidth="1"/>
    <col min="27" max="27" width="15" bestFit="1" customWidth="1"/>
    <col min="28" max="28" width="12.42578125" bestFit="1" customWidth="1"/>
    <col min="29" max="29" width="5.42578125" bestFit="1" customWidth="1"/>
    <col min="30" max="30" width="13.85546875" bestFit="1" customWidth="1"/>
    <col min="31" max="32" width="12.42578125" bestFit="1" customWidth="1"/>
    <col min="33" max="33" width="18" bestFit="1" customWidth="1"/>
    <col min="34" max="34" width="6.85546875" bestFit="1" customWidth="1"/>
    <col min="35" max="35" width="13.140625" bestFit="1" customWidth="1"/>
    <col min="36" max="36" width="6.5703125" bestFit="1" customWidth="1"/>
    <col min="37" max="37" width="19.85546875" bestFit="1" customWidth="1"/>
    <col min="38" max="38" width="16.42578125" bestFit="1" customWidth="1"/>
    <col min="39" max="39" width="15.42578125" bestFit="1" customWidth="1"/>
    <col min="40" max="40" width="11" bestFit="1" customWidth="1"/>
    <col min="41" max="41" width="16.85546875" bestFit="1" customWidth="1"/>
    <col min="42" max="42" width="21.5703125" bestFit="1" customWidth="1"/>
    <col min="43" max="43" width="21" bestFit="1" customWidth="1"/>
    <col min="44" max="44" width="16.5703125" bestFit="1" customWidth="1"/>
  </cols>
  <sheetData>
    <row r="1" spans="1:64" x14ac:dyDescent="0.25">
      <c r="A1" s="1" t="s">
        <v>0</v>
      </c>
      <c r="B1" s="1" t="s">
        <v>1</v>
      </c>
      <c r="C1" s="24" t="s">
        <v>2</v>
      </c>
      <c r="D1" s="14" t="s">
        <v>3</v>
      </c>
      <c r="E1" s="1" t="s">
        <v>4</v>
      </c>
      <c r="F1" s="1" t="s">
        <v>5</v>
      </c>
      <c r="G1" s="14" t="s">
        <v>6</v>
      </c>
      <c r="H1" s="14" t="s">
        <v>7</v>
      </c>
      <c r="I1" s="19" t="s">
        <v>8</v>
      </c>
      <c r="J1" s="14" t="s">
        <v>9</v>
      </c>
      <c r="K1" s="14" t="s">
        <v>10</v>
      </c>
      <c r="L1" s="14" t="s">
        <v>11</v>
      </c>
      <c r="M1" s="29" t="s">
        <v>12</v>
      </c>
      <c r="N1" s="33" t="s">
        <v>13</v>
      </c>
      <c r="O1" s="38" t="s">
        <v>14</v>
      </c>
      <c r="P1" s="38" t="s">
        <v>15</v>
      </c>
      <c r="Q1" s="14" t="s">
        <v>16</v>
      </c>
      <c r="R1" s="14" t="s">
        <v>17</v>
      </c>
      <c r="S1" s="43" t="s">
        <v>18</v>
      </c>
      <c r="T1" s="38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52</v>
      </c>
      <c r="B2" t="s">
        <v>53</v>
      </c>
      <c r="C2" s="25">
        <v>44560</v>
      </c>
      <c r="D2" s="15">
        <v>65000</v>
      </c>
      <c r="E2" t="s">
        <v>44</v>
      </c>
      <c r="F2" t="s">
        <v>45</v>
      </c>
      <c r="G2" s="15">
        <v>65000</v>
      </c>
      <c r="H2" s="15">
        <v>19100</v>
      </c>
      <c r="I2" s="20">
        <f>H2/G2*100</f>
        <v>29.384615384615387</v>
      </c>
      <c r="J2" s="15">
        <v>154134</v>
      </c>
      <c r="K2" s="15">
        <f>G2</f>
        <v>65000</v>
      </c>
      <c r="L2" s="15">
        <v>66000</v>
      </c>
      <c r="M2" s="30">
        <v>120.34</v>
      </c>
      <c r="N2" s="34">
        <v>0</v>
      </c>
      <c r="O2" s="39">
        <v>0.80400000000000005</v>
      </c>
      <c r="P2" s="39">
        <v>0.80400000000000005</v>
      </c>
      <c r="Q2" s="15">
        <f>K2/M2</f>
        <v>540.13628053847435</v>
      </c>
      <c r="R2" s="15">
        <f>K2/O2</f>
        <v>80845.771144278595</v>
      </c>
      <c r="S2" s="44">
        <f>K2/O2/43560</f>
        <v>1.8559635248916115</v>
      </c>
      <c r="T2" s="39">
        <v>120.34</v>
      </c>
      <c r="U2" s="5" t="s">
        <v>46</v>
      </c>
      <c r="V2" t="s">
        <v>54</v>
      </c>
      <c r="X2" t="s">
        <v>47</v>
      </c>
      <c r="Y2">
        <v>0</v>
      </c>
      <c r="Z2">
        <v>0</v>
      </c>
      <c r="AA2" s="6">
        <v>45310</v>
      </c>
      <c r="AB2" t="s">
        <v>55</v>
      </c>
      <c r="AC2" s="7" t="s">
        <v>48</v>
      </c>
      <c r="AD2" t="s">
        <v>51</v>
      </c>
    </row>
    <row r="3" spans="1:64" x14ac:dyDescent="0.25">
      <c r="A3" t="s">
        <v>68</v>
      </c>
      <c r="B3" t="s">
        <v>69</v>
      </c>
      <c r="C3" s="25">
        <v>44791</v>
      </c>
      <c r="D3" s="15">
        <v>80000</v>
      </c>
      <c r="E3" t="s">
        <v>44</v>
      </c>
      <c r="F3" t="s">
        <v>45</v>
      </c>
      <c r="G3" s="15">
        <v>80000</v>
      </c>
      <c r="H3" s="15">
        <v>32000</v>
      </c>
      <c r="I3" s="20">
        <f>H3/G3*100</f>
        <v>40</v>
      </c>
      <c r="J3" s="15">
        <v>66000</v>
      </c>
      <c r="K3" s="15">
        <f>G3-0</f>
        <v>80000</v>
      </c>
      <c r="L3" s="15">
        <v>66000</v>
      </c>
      <c r="M3" s="30">
        <v>253.02</v>
      </c>
      <c r="N3" s="34">
        <v>0</v>
      </c>
      <c r="O3" s="39">
        <v>0.69</v>
      </c>
      <c r="P3" s="39">
        <v>0.69</v>
      </c>
      <c r="Q3" s="15">
        <f>K3/M3</f>
        <v>316.18053908781911</v>
      </c>
      <c r="R3" s="15">
        <f>K3/O3</f>
        <v>115942.02898550726</v>
      </c>
      <c r="S3" s="44">
        <f>K3/O3/43560</f>
        <v>2.6616627407141245</v>
      </c>
      <c r="T3" s="39">
        <v>253.02</v>
      </c>
      <c r="U3" s="5" t="s">
        <v>46</v>
      </c>
      <c r="V3" t="s">
        <v>70</v>
      </c>
      <c r="X3" t="s">
        <v>47</v>
      </c>
      <c r="Y3">
        <v>0</v>
      </c>
      <c r="Z3">
        <v>0</v>
      </c>
      <c r="AA3" t="s">
        <v>50</v>
      </c>
      <c r="AB3" t="s">
        <v>55</v>
      </c>
      <c r="AC3" s="7" t="s">
        <v>56</v>
      </c>
      <c r="AD3" t="s">
        <v>51</v>
      </c>
    </row>
    <row r="4" spans="1:64" x14ac:dyDescent="0.25">
      <c r="A4" t="s">
        <v>71</v>
      </c>
      <c r="B4" t="s">
        <v>72</v>
      </c>
      <c r="C4" s="25">
        <v>44791</v>
      </c>
      <c r="D4" s="15">
        <v>77900</v>
      </c>
      <c r="E4" t="s">
        <v>44</v>
      </c>
      <c r="F4" t="s">
        <v>45</v>
      </c>
      <c r="G4" s="15">
        <v>77900</v>
      </c>
      <c r="H4" s="15">
        <v>32100</v>
      </c>
      <c r="I4" s="20">
        <f>H4/G4*100</f>
        <v>41.206675224646986</v>
      </c>
      <c r="J4" s="15">
        <v>66000</v>
      </c>
      <c r="K4" s="15">
        <f>G4-0</f>
        <v>77900</v>
      </c>
      <c r="L4" s="15">
        <v>66000</v>
      </c>
      <c r="M4" s="30">
        <v>172.08</v>
      </c>
      <c r="N4" s="34">
        <v>0</v>
      </c>
      <c r="O4" s="39">
        <v>0.70499999999999996</v>
      </c>
      <c r="P4" s="39">
        <v>0.70499999999999996</v>
      </c>
      <c r="Q4" s="15">
        <f>K4/M4</f>
        <v>452.69642026964198</v>
      </c>
      <c r="R4" s="15">
        <f>K4/O4</f>
        <v>110496.45390070922</v>
      </c>
      <c r="S4" s="44">
        <f>K4/O4/43560</f>
        <v>2.5366495385837746</v>
      </c>
      <c r="T4" s="39">
        <v>172.08</v>
      </c>
      <c r="U4" s="5" t="s">
        <v>46</v>
      </c>
      <c r="V4" t="s">
        <v>73</v>
      </c>
      <c r="X4" t="s">
        <v>47</v>
      </c>
      <c r="Y4">
        <v>0</v>
      </c>
      <c r="Z4">
        <v>0</v>
      </c>
      <c r="AA4" t="s">
        <v>50</v>
      </c>
      <c r="AB4" t="s">
        <v>55</v>
      </c>
      <c r="AC4" s="7" t="s">
        <v>56</v>
      </c>
      <c r="AD4" t="s">
        <v>51</v>
      </c>
    </row>
    <row r="5" spans="1:64" x14ac:dyDescent="0.25">
      <c r="A5" t="s">
        <v>74</v>
      </c>
      <c r="B5" t="s">
        <v>75</v>
      </c>
      <c r="C5" s="25">
        <v>45268</v>
      </c>
      <c r="D5" s="15">
        <v>150000</v>
      </c>
      <c r="E5" t="s">
        <v>44</v>
      </c>
      <c r="F5" t="s">
        <v>45</v>
      </c>
      <c r="G5" s="15">
        <v>150000</v>
      </c>
      <c r="H5" s="15">
        <v>32600</v>
      </c>
      <c r="I5" s="20">
        <f>H5/G5*100</f>
        <v>21.733333333333331</v>
      </c>
      <c r="J5" s="15">
        <v>66000</v>
      </c>
      <c r="K5" s="15">
        <f>G5-0</f>
        <v>150000</v>
      </c>
      <c r="L5" s="15">
        <v>66000</v>
      </c>
      <c r="M5" s="30">
        <v>164.71</v>
      </c>
      <c r="N5" s="34">
        <v>0</v>
      </c>
      <c r="O5" s="39">
        <v>0.61</v>
      </c>
      <c r="P5" s="39">
        <v>0.61</v>
      </c>
      <c r="Q5" s="15">
        <f>K5/M5</f>
        <v>910.69151842632505</v>
      </c>
      <c r="R5" s="15">
        <f>K5/O5</f>
        <v>245901.63934426231</v>
      </c>
      <c r="S5" s="44">
        <f>K5/O5/43560</f>
        <v>5.6451248701621282</v>
      </c>
      <c r="T5" s="39">
        <v>164.71</v>
      </c>
      <c r="U5" s="5" t="s">
        <v>46</v>
      </c>
      <c r="V5" t="s">
        <v>76</v>
      </c>
      <c r="X5" t="s">
        <v>47</v>
      </c>
      <c r="Y5">
        <v>0</v>
      </c>
      <c r="Z5">
        <v>0</v>
      </c>
      <c r="AA5" t="s">
        <v>50</v>
      </c>
      <c r="AB5" t="s">
        <v>55</v>
      </c>
      <c r="AC5" s="7" t="s">
        <v>56</v>
      </c>
      <c r="AD5" t="s">
        <v>51</v>
      </c>
    </row>
    <row r="6" spans="1:64" ht="15.75" thickBot="1" x14ac:dyDescent="0.3">
      <c r="A6" t="s">
        <v>77</v>
      </c>
      <c r="B6" t="s">
        <v>78</v>
      </c>
      <c r="C6" s="25">
        <v>44281</v>
      </c>
      <c r="D6" s="15">
        <v>72000</v>
      </c>
      <c r="E6" t="s">
        <v>44</v>
      </c>
      <c r="F6" t="s">
        <v>45</v>
      </c>
      <c r="G6" s="15">
        <v>72000</v>
      </c>
      <c r="H6" s="15">
        <v>31300</v>
      </c>
      <c r="I6" s="20">
        <f>H6/G6*100</f>
        <v>43.472222222222221</v>
      </c>
      <c r="J6" s="15">
        <v>65200</v>
      </c>
      <c r="K6" s="15">
        <f>G6-0</f>
        <v>72000</v>
      </c>
      <c r="L6" s="15">
        <v>65200</v>
      </c>
      <c r="M6" s="30">
        <v>154.26</v>
      </c>
      <c r="N6" s="34">
        <v>0</v>
      </c>
      <c r="O6" s="39">
        <v>0.65</v>
      </c>
      <c r="P6" s="39">
        <v>0.65</v>
      </c>
      <c r="Q6" s="15">
        <f>K6/M6</f>
        <v>466.74445740956827</v>
      </c>
      <c r="R6" s="15">
        <f>K6/O6</f>
        <v>110769.23076923077</v>
      </c>
      <c r="S6" s="44">
        <f>K6/O6/43560</f>
        <v>2.5429116338207245</v>
      </c>
      <c r="T6" s="39">
        <v>154.26</v>
      </c>
      <c r="U6" s="5" t="s">
        <v>46</v>
      </c>
      <c r="V6" t="s">
        <v>79</v>
      </c>
      <c r="X6" t="s">
        <v>47</v>
      </c>
      <c r="Y6">
        <v>0</v>
      </c>
      <c r="Z6">
        <v>0</v>
      </c>
      <c r="AA6" s="6">
        <v>44939</v>
      </c>
      <c r="AB6" t="s">
        <v>55</v>
      </c>
      <c r="AC6" s="7" t="s">
        <v>48</v>
      </c>
      <c r="AD6" t="s">
        <v>51</v>
      </c>
    </row>
    <row r="7" spans="1:64" ht="15.75" thickTop="1" x14ac:dyDescent="0.25">
      <c r="A7" s="8"/>
      <c r="B7" s="8"/>
      <c r="C7" s="26" t="s">
        <v>80</v>
      </c>
      <c r="D7" s="16">
        <f>+SUM(D2:D6)</f>
        <v>444900</v>
      </c>
      <c r="E7" s="8"/>
      <c r="F7" s="8"/>
      <c r="G7" s="16">
        <f>+SUM(G2:G6)</f>
        <v>444900</v>
      </c>
      <c r="H7" s="16">
        <f>+SUM(H2:H6)</f>
        <v>147100</v>
      </c>
      <c r="I7" s="21"/>
      <c r="J7" s="16">
        <f>+SUM(J2:J6)</f>
        <v>417334</v>
      </c>
      <c r="K7" s="16">
        <f>+SUM(K2:K6)</f>
        <v>444900</v>
      </c>
      <c r="L7" s="16">
        <f>+SUM(L2:L6)</f>
        <v>329200</v>
      </c>
      <c r="M7" s="31">
        <f>+SUM(M2:M6)</f>
        <v>864.41000000000008</v>
      </c>
      <c r="N7" s="35"/>
      <c r="O7" s="40">
        <f>+SUM(O2:O6)</f>
        <v>3.4589999999999996</v>
      </c>
      <c r="P7" s="40">
        <f>+SUM(P2:P6)</f>
        <v>3.4589999999999996</v>
      </c>
      <c r="Q7" s="16"/>
      <c r="R7" s="16"/>
      <c r="S7" s="45"/>
      <c r="T7" s="40"/>
      <c r="U7" s="9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</row>
    <row r="8" spans="1:64" x14ac:dyDescent="0.25">
      <c r="A8" s="10"/>
      <c r="B8" s="10"/>
      <c r="C8" s="27"/>
      <c r="D8" s="17"/>
      <c r="E8" s="10"/>
      <c r="F8" s="10"/>
      <c r="G8" s="17"/>
      <c r="H8" s="17" t="s">
        <v>81</v>
      </c>
      <c r="I8" s="22">
        <f>H7/G7*100</f>
        <v>33.063609799955046</v>
      </c>
      <c r="J8" s="17"/>
      <c r="K8" s="17"/>
      <c r="L8" s="17" t="s">
        <v>82</v>
      </c>
      <c r="M8" s="32"/>
      <c r="N8" s="36"/>
      <c r="O8" s="41" t="s">
        <v>82</v>
      </c>
      <c r="P8" s="41"/>
      <c r="Q8" s="17"/>
      <c r="R8" s="17" t="s">
        <v>82</v>
      </c>
      <c r="S8" s="46"/>
      <c r="T8" s="41"/>
      <c r="U8" s="11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</row>
    <row r="9" spans="1:64" x14ac:dyDescent="0.25">
      <c r="A9" s="12"/>
      <c r="B9" s="12"/>
      <c r="C9" s="28"/>
      <c r="D9" s="18"/>
      <c r="E9" s="12"/>
      <c r="F9" s="12"/>
      <c r="G9" s="18"/>
      <c r="H9" s="18" t="s">
        <v>83</v>
      </c>
      <c r="I9" s="23">
        <f>STDEV(I2:I6)</f>
        <v>9.2562325325699764</v>
      </c>
      <c r="J9" s="18"/>
      <c r="K9" s="18"/>
      <c r="L9" s="18" t="s">
        <v>84</v>
      </c>
      <c r="M9" s="48">
        <f>K7/M7</f>
        <v>514.68631783528645</v>
      </c>
      <c r="N9" s="37"/>
      <c r="O9" s="42" t="s">
        <v>85</v>
      </c>
      <c r="P9" s="42">
        <f>K7/O7</f>
        <v>128620.98872506506</v>
      </c>
      <c r="Q9" s="18"/>
      <c r="R9" s="18" t="s">
        <v>86</v>
      </c>
      <c r="S9" s="47">
        <f>K7/O7/43560</f>
        <v>2.9527316052586103</v>
      </c>
      <c r="T9" s="42"/>
      <c r="U9" s="13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</row>
    <row r="11" spans="1:64" x14ac:dyDescent="0.25">
      <c r="J11" s="51" t="s">
        <v>87</v>
      </c>
      <c r="K11" s="15">
        <f>AVERAGE(K2:K6)</f>
        <v>88980</v>
      </c>
    </row>
    <row r="12" spans="1:64" x14ac:dyDescent="0.25">
      <c r="I12" s="52"/>
      <c r="J12" s="50" t="s">
        <v>88</v>
      </c>
      <c r="K12" s="49">
        <v>89000</v>
      </c>
    </row>
  </sheetData>
  <conditionalFormatting sqref="A2:AR6">
    <cfRule type="expression" dxfId="3" priority="1" stopIfTrue="1">
      <formula>MOD(ROW(),4)&gt;1</formula>
    </cfRule>
    <cfRule type="expression" dxfId="2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7B0C9-FB8F-4466-8259-0C3E5E207ACC}">
  <dimension ref="A1:BL12"/>
  <sheetViews>
    <sheetView workbookViewId="0">
      <selection activeCell="H18" sqref="H18"/>
    </sheetView>
  </sheetViews>
  <sheetFormatPr defaultRowHeight="15" x14ac:dyDescent="0.25"/>
  <cols>
    <col min="1" max="1" width="14.28515625" bestFit="1" customWidth="1"/>
    <col min="2" max="2" width="19.85546875" bestFit="1" customWidth="1"/>
    <col min="3" max="3" width="9.28515625" style="25" bestFit="1" customWidth="1"/>
    <col min="4" max="4" width="11.85546875" style="15" bestFit="1" customWidth="1"/>
    <col min="5" max="5" width="5.5703125" bestFit="1" customWidth="1"/>
    <col min="6" max="6" width="16.7109375" bestFit="1" customWidth="1"/>
    <col min="7" max="7" width="11.85546875" style="15" bestFit="1" customWidth="1"/>
    <col min="8" max="8" width="14.7109375" style="15" bestFit="1" customWidth="1"/>
    <col min="9" max="9" width="12.85546875" style="20" bestFit="1" customWidth="1"/>
    <col min="10" max="10" width="13.42578125" style="15" bestFit="1" customWidth="1"/>
    <col min="11" max="11" width="13.28515625" style="15" bestFit="1" customWidth="1"/>
    <col min="12" max="12" width="14.42578125" style="15" bestFit="1" customWidth="1"/>
    <col min="13" max="13" width="11.140625" style="30" bestFit="1" customWidth="1"/>
    <col min="14" max="14" width="6.42578125" style="34" bestFit="1" customWidth="1"/>
    <col min="15" max="15" width="14.28515625" style="39" bestFit="1" customWidth="1"/>
    <col min="16" max="16" width="10.7109375" style="39" bestFit="1" customWidth="1"/>
    <col min="17" max="17" width="10" style="15" bestFit="1" customWidth="1"/>
    <col min="18" max="18" width="12" style="15" bestFit="1" customWidth="1"/>
    <col min="19" max="19" width="11.85546875" style="44" bestFit="1" customWidth="1"/>
    <col min="20" max="20" width="11.7109375" style="39" bestFit="1" customWidth="1"/>
    <col min="21" max="21" width="8.7109375" style="4" bestFit="1" customWidth="1"/>
    <col min="22" max="22" width="10.5703125" bestFit="1" customWidth="1"/>
    <col min="23" max="23" width="19.42578125" bestFit="1" customWidth="1"/>
    <col min="24" max="24" width="23" bestFit="1" customWidth="1"/>
    <col min="25" max="25" width="6.85546875" bestFit="1" customWidth="1"/>
    <col min="26" max="26" width="6.42578125" bestFit="1" customWidth="1"/>
    <col min="27" max="27" width="15" bestFit="1" customWidth="1"/>
    <col min="28" max="28" width="12.42578125" bestFit="1" customWidth="1"/>
    <col min="29" max="29" width="5.42578125" bestFit="1" customWidth="1"/>
    <col min="30" max="30" width="13.85546875" bestFit="1" customWidth="1"/>
    <col min="31" max="32" width="12.42578125" bestFit="1" customWidth="1"/>
    <col min="33" max="33" width="18" bestFit="1" customWidth="1"/>
    <col min="34" max="34" width="6.85546875" bestFit="1" customWidth="1"/>
    <col min="35" max="35" width="13.140625" bestFit="1" customWidth="1"/>
    <col min="36" max="36" width="6.5703125" bestFit="1" customWidth="1"/>
    <col min="37" max="37" width="19.85546875" bestFit="1" customWidth="1"/>
    <col min="38" max="38" width="16.42578125" bestFit="1" customWidth="1"/>
    <col min="39" max="39" width="15.42578125" bestFit="1" customWidth="1"/>
    <col min="40" max="40" width="11" bestFit="1" customWidth="1"/>
    <col min="41" max="41" width="16.85546875" bestFit="1" customWidth="1"/>
    <col min="42" max="42" width="21.5703125" bestFit="1" customWidth="1"/>
    <col min="43" max="43" width="21" bestFit="1" customWidth="1"/>
    <col min="44" max="44" width="16.5703125" bestFit="1" customWidth="1"/>
  </cols>
  <sheetData>
    <row r="1" spans="1:64" x14ac:dyDescent="0.25">
      <c r="A1" s="1" t="s">
        <v>0</v>
      </c>
      <c r="B1" s="1" t="s">
        <v>1</v>
      </c>
      <c r="C1" s="24" t="s">
        <v>2</v>
      </c>
      <c r="D1" s="14" t="s">
        <v>3</v>
      </c>
      <c r="E1" s="1" t="s">
        <v>4</v>
      </c>
      <c r="F1" s="1" t="s">
        <v>5</v>
      </c>
      <c r="G1" s="14" t="s">
        <v>6</v>
      </c>
      <c r="H1" s="14" t="s">
        <v>7</v>
      </c>
      <c r="I1" s="19" t="s">
        <v>8</v>
      </c>
      <c r="J1" s="14" t="s">
        <v>9</v>
      </c>
      <c r="K1" s="14" t="s">
        <v>10</v>
      </c>
      <c r="L1" s="14" t="s">
        <v>11</v>
      </c>
      <c r="M1" s="29" t="s">
        <v>12</v>
      </c>
      <c r="N1" s="33" t="s">
        <v>13</v>
      </c>
      <c r="O1" s="38" t="s">
        <v>14</v>
      </c>
      <c r="P1" s="38" t="s">
        <v>15</v>
      </c>
      <c r="Q1" s="14" t="s">
        <v>16</v>
      </c>
      <c r="R1" s="14" t="s">
        <v>17</v>
      </c>
      <c r="S1" s="43" t="s">
        <v>18</v>
      </c>
      <c r="T1" s="38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57</v>
      </c>
      <c r="B2" t="s">
        <v>58</v>
      </c>
      <c r="C2" s="25">
        <v>44515</v>
      </c>
      <c r="D2" s="15">
        <v>63000</v>
      </c>
      <c r="E2" t="s">
        <v>44</v>
      </c>
      <c r="F2" t="s">
        <v>45</v>
      </c>
      <c r="G2" s="15">
        <v>63000</v>
      </c>
      <c r="H2" s="15">
        <v>27300</v>
      </c>
      <c r="I2" s="20">
        <f>H2/G2*100</f>
        <v>43.333333333333336</v>
      </c>
      <c r="J2" s="15">
        <v>605445</v>
      </c>
      <c r="K2" s="15">
        <f>G2</f>
        <v>63000</v>
      </c>
      <c r="L2" s="15">
        <v>76450</v>
      </c>
      <c r="M2" s="30">
        <v>214.01</v>
      </c>
      <c r="N2" s="34">
        <v>0</v>
      </c>
      <c r="O2" s="39">
        <v>1.0980000000000001</v>
      </c>
      <c r="P2" s="39">
        <v>1.0980000000000001</v>
      </c>
      <c r="Q2" s="15">
        <f>K2/M2</f>
        <v>294.37876734732021</v>
      </c>
      <c r="R2" s="15">
        <f>K2/O2</f>
        <v>57377.049180327864</v>
      </c>
      <c r="S2" s="44">
        <f>K2/O2/43560</f>
        <v>1.3171958030378297</v>
      </c>
      <c r="T2" s="39">
        <v>214.01</v>
      </c>
      <c r="U2" s="5" t="s">
        <v>46</v>
      </c>
      <c r="V2" t="s">
        <v>59</v>
      </c>
      <c r="X2" t="s">
        <v>47</v>
      </c>
      <c r="Y2">
        <v>0</v>
      </c>
      <c r="Z2">
        <v>0</v>
      </c>
      <c r="AA2" s="6">
        <v>45310</v>
      </c>
      <c r="AB2" t="s">
        <v>55</v>
      </c>
      <c r="AC2" s="7" t="s">
        <v>48</v>
      </c>
      <c r="AD2" t="s">
        <v>49</v>
      </c>
    </row>
    <row r="3" spans="1:64" x14ac:dyDescent="0.25">
      <c r="A3" t="s">
        <v>60</v>
      </c>
      <c r="B3" t="s">
        <v>61</v>
      </c>
      <c r="C3" s="25">
        <v>44547</v>
      </c>
      <c r="D3" s="15">
        <v>107000</v>
      </c>
      <c r="E3" t="s">
        <v>44</v>
      </c>
      <c r="F3" t="s">
        <v>45</v>
      </c>
      <c r="G3" s="15">
        <v>107000</v>
      </c>
      <c r="H3" s="15">
        <v>35000</v>
      </c>
      <c r="I3" s="20">
        <f>H3/G3*100</f>
        <v>32.710280373831772</v>
      </c>
      <c r="J3" s="15">
        <v>76450</v>
      </c>
      <c r="K3" s="15">
        <f>G3-0</f>
        <v>107000</v>
      </c>
      <c r="L3" s="15">
        <v>76450</v>
      </c>
      <c r="M3" s="30">
        <v>172.43</v>
      </c>
      <c r="N3" s="34">
        <v>0</v>
      </c>
      <c r="O3" s="39">
        <v>2.141</v>
      </c>
      <c r="P3" s="39">
        <v>2.141</v>
      </c>
      <c r="Q3" s="15">
        <f>K3/M3</f>
        <v>620.54166908310617</v>
      </c>
      <c r="R3" s="15">
        <f>K3/O3</f>
        <v>49976.646426903317</v>
      </c>
      <c r="S3" s="44">
        <f>K3/O3/43560</f>
        <v>1.1473059326653654</v>
      </c>
      <c r="T3" s="39">
        <v>172.43</v>
      </c>
      <c r="U3" s="5" t="s">
        <v>46</v>
      </c>
      <c r="V3" t="s">
        <v>62</v>
      </c>
      <c r="X3" t="s">
        <v>47</v>
      </c>
      <c r="Y3">
        <v>0</v>
      </c>
      <c r="Z3">
        <v>0</v>
      </c>
      <c r="AA3" t="s">
        <v>50</v>
      </c>
      <c r="AB3" t="s">
        <v>55</v>
      </c>
      <c r="AC3" s="7" t="s">
        <v>56</v>
      </c>
      <c r="AD3" t="s">
        <v>49</v>
      </c>
    </row>
    <row r="4" spans="1:64" x14ac:dyDescent="0.25">
      <c r="A4" t="s">
        <v>60</v>
      </c>
      <c r="B4" t="s">
        <v>61</v>
      </c>
      <c r="C4" s="25">
        <v>44883</v>
      </c>
      <c r="D4" s="15">
        <v>132000</v>
      </c>
      <c r="E4" t="s">
        <v>44</v>
      </c>
      <c r="F4" t="s">
        <v>45</v>
      </c>
      <c r="G4" s="15">
        <v>132000</v>
      </c>
      <c r="H4" s="15">
        <v>35000</v>
      </c>
      <c r="I4" s="20">
        <f>H4/G4*100</f>
        <v>26.515151515151516</v>
      </c>
      <c r="J4" s="15">
        <v>76450</v>
      </c>
      <c r="K4" s="15">
        <f>G4-0</f>
        <v>132000</v>
      </c>
      <c r="L4" s="15">
        <v>76450</v>
      </c>
      <c r="M4" s="30">
        <v>172.43</v>
      </c>
      <c r="N4" s="34">
        <v>0</v>
      </c>
      <c r="O4" s="39">
        <v>2.141</v>
      </c>
      <c r="P4" s="39">
        <v>2.141</v>
      </c>
      <c r="Q4" s="15">
        <f>K4/M4</f>
        <v>765.52804036420571</v>
      </c>
      <c r="R4" s="15">
        <f>K4/O4</f>
        <v>61653.43297524521</v>
      </c>
      <c r="S4" s="44">
        <f>K4/O4/43560</f>
        <v>1.4153680664656842</v>
      </c>
      <c r="T4" s="39">
        <v>172.43</v>
      </c>
      <c r="U4" s="5" t="s">
        <v>46</v>
      </c>
      <c r="V4" t="s">
        <v>63</v>
      </c>
      <c r="X4" t="s">
        <v>47</v>
      </c>
      <c r="Y4">
        <v>0</v>
      </c>
      <c r="Z4">
        <v>0</v>
      </c>
      <c r="AA4" t="s">
        <v>50</v>
      </c>
      <c r="AB4" t="s">
        <v>55</v>
      </c>
      <c r="AC4" s="7" t="s">
        <v>56</v>
      </c>
      <c r="AD4" t="s">
        <v>49</v>
      </c>
    </row>
    <row r="5" spans="1:64" x14ac:dyDescent="0.25">
      <c r="A5" t="s">
        <v>60</v>
      </c>
      <c r="B5" t="s">
        <v>61</v>
      </c>
      <c r="C5" s="25">
        <v>45020</v>
      </c>
      <c r="D5" s="15">
        <v>139900</v>
      </c>
      <c r="E5" t="s">
        <v>44</v>
      </c>
      <c r="F5" t="s">
        <v>45</v>
      </c>
      <c r="G5" s="15">
        <v>139900</v>
      </c>
      <c r="H5" s="15">
        <v>36700</v>
      </c>
      <c r="I5" s="20">
        <f>H5/G5*100</f>
        <v>26.233023588277344</v>
      </c>
      <c r="J5" s="15">
        <v>76450</v>
      </c>
      <c r="K5" s="15">
        <f>G5-0</f>
        <v>139900</v>
      </c>
      <c r="L5" s="15">
        <v>76450</v>
      </c>
      <c r="M5" s="30">
        <v>172.43</v>
      </c>
      <c r="N5" s="34">
        <v>0</v>
      </c>
      <c r="O5" s="39">
        <v>2.141</v>
      </c>
      <c r="P5" s="39">
        <v>2.141</v>
      </c>
      <c r="Q5" s="15">
        <f>K5/M5</f>
        <v>811.34373368903323</v>
      </c>
      <c r="R5" s="15">
        <f>K5/O5</f>
        <v>65343.297524521251</v>
      </c>
      <c r="S5" s="44">
        <f>K5/O5/43560</f>
        <v>1.5000757007465852</v>
      </c>
      <c r="T5" s="39">
        <v>172.43</v>
      </c>
      <c r="U5" s="5" t="s">
        <v>46</v>
      </c>
      <c r="V5" t="s">
        <v>64</v>
      </c>
      <c r="X5" t="s">
        <v>47</v>
      </c>
      <c r="Y5">
        <v>0</v>
      </c>
      <c r="Z5">
        <v>0</v>
      </c>
      <c r="AA5" t="s">
        <v>50</v>
      </c>
      <c r="AB5" t="s">
        <v>55</v>
      </c>
      <c r="AC5" s="7" t="s">
        <v>56</v>
      </c>
      <c r="AD5" t="s">
        <v>49</v>
      </c>
    </row>
    <row r="6" spans="1:64" ht="15.75" thickBot="1" x14ac:dyDescent="0.3">
      <c r="A6" t="s">
        <v>65</v>
      </c>
      <c r="B6" t="s">
        <v>66</v>
      </c>
      <c r="C6" s="25">
        <v>44292</v>
      </c>
      <c r="D6" s="15">
        <v>73000</v>
      </c>
      <c r="E6" t="s">
        <v>44</v>
      </c>
      <c r="F6" t="s">
        <v>45</v>
      </c>
      <c r="G6" s="15">
        <v>73000</v>
      </c>
      <c r="H6" s="15">
        <v>38200</v>
      </c>
      <c r="I6" s="20">
        <f>H6/G6*100</f>
        <v>52.328767123287669</v>
      </c>
      <c r="J6" s="15">
        <v>76450</v>
      </c>
      <c r="K6" s="15">
        <f>G6-0</f>
        <v>73000</v>
      </c>
      <c r="L6" s="15">
        <v>76450</v>
      </c>
      <c r="M6" s="30">
        <v>186.18</v>
      </c>
      <c r="N6" s="34">
        <v>0</v>
      </c>
      <c r="O6" s="39">
        <v>2.1419999999999999</v>
      </c>
      <c r="P6" s="39">
        <v>1.0720000000000001</v>
      </c>
      <c r="Q6" s="15">
        <f>K6/M6</f>
        <v>392.09367278977334</v>
      </c>
      <c r="R6" s="15">
        <f>K6/O6</f>
        <v>34080.298786181142</v>
      </c>
      <c r="S6" s="44">
        <f>K6/O6/43560</f>
        <v>0.78237600519240458</v>
      </c>
      <c r="T6" s="39">
        <v>186.18</v>
      </c>
      <c r="U6" s="5" t="s">
        <v>46</v>
      </c>
      <c r="V6" t="s">
        <v>67</v>
      </c>
      <c r="X6" t="s">
        <v>47</v>
      </c>
      <c r="Y6">
        <v>0</v>
      </c>
      <c r="Z6">
        <v>0</v>
      </c>
      <c r="AA6" t="s">
        <v>50</v>
      </c>
      <c r="AB6" t="s">
        <v>55</v>
      </c>
      <c r="AC6" s="7" t="s">
        <v>56</v>
      </c>
      <c r="AD6" t="s">
        <v>49</v>
      </c>
    </row>
    <row r="7" spans="1:64" ht="15.75" thickTop="1" x14ac:dyDescent="0.25">
      <c r="A7" s="8"/>
      <c r="B7" s="8"/>
      <c r="C7" s="26" t="s">
        <v>80</v>
      </c>
      <c r="D7" s="16">
        <f>+SUM(D2:D6)</f>
        <v>514900</v>
      </c>
      <c r="E7" s="8"/>
      <c r="F7" s="8"/>
      <c r="G7" s="16">
        <f>+SUM(G2:G6)</f>
        <v>514900</v>
      </c>
      <c r="H7" s="16">
        <f>+SUM(H2:H6)</f>
        <v>172200</v>
      </c>
      <c r="I7" s="21"/>
      <c r="J7" s="16">
        <f>+SUM(J2:J6)</f>
        <v>911245</v>
      </c>
      <c r="K7" s="16">
        <f>+SUM(K2:K6)</f>
        <v>514900</v>
      </c>
      <c r="L7" s="16">
        <f>+SUM(L2:L6)</f>
        <v>382250</v>
      </c>
      <c r="M7" s="31">
        <f>+SUM(M2:M6)</f>
        <v>917.48</v>
      </c>
      <c r="N7" s="35"/>
      <c r="O7" s="40">
        <f>+SUM(O2:O6)</f>
        <v>9.6630000000000003</v>
      </c>
      <c r="P7" s="40">
        <f>+SUM(P2:P6)</f>
        <v>8.593</v>
      </c>
      <c r="Q7" s="16"/>
      <c r="R7" s="16"/>
      <c r="S7" s="45"/>
      <c r="T7" s="40"/>
      <c r="U7" s="9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</row>
    <row r="8" spans="1:64" x14ac:dyDescent="0.25">
      <c r="A8" s="10"/>
      <c r="B8" s="10"/>
      <c r="C8" s="27"/>
      <c r="D8" s="17"/>
      <c r="E8" s="10"/>
      <c r="F8" s="10"/>
      <c r="G8" s="17"/>
      <c r="H8" s="17" t="s">
        <v>81</v>
      </c>
      <c r="I8" s="22">
        <f>H7/G7*100</f>
        <v>33.443387065449606</v>
      </c>
      <c r="J8" s="17"/>
      <c r="K8" s="17"/>
      <c r="L8" s="17" t="s">
        <v>82</v>
      </c>
      <c r="M8" s="32"/>
      <c r="N8" s="36"/>
      <c r="O8" s="41" t="s">
        <v>82</v>
      </c>
      <c r="P8" s="41"/>
      <c r="Q8" s="17"/>
      <c r="R8" s="17" t="s">
        <v>82</v>
      </c>
      <c r="S8" s="46"/>
      <c r="T8" s="41"/>
      <c r="U8" s="11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</row>
    <row r="9" spans="1:64" x14ac:dyDescent="0.25">
      <c r="A9" s="12"/>
      <c r="B9" s="12"/>
      <c r="C9" s="28"/>
      <c r="D9" s="18"/>
      <c r="E9" s="12"/>
      <c r="F9" s="12"/>
      <c r="G9" s="18"/>
      <c r="H9" s="18" t="s">
        <v>83</v>
      </c>
      <c r="I9" s="23">
        <f>STDEV(I2:I6)</f>
        <v>11.361488884061602</v>
      </c>
      <c r="J9" s="18"/>
      <c r="K9" s="18"/>
      <c r="L9" s="18" t="s">
        <v>84</v>
      </c>
      <c r="M9" s="48">
        <f>K7/M7</f>
        <v>561.21114356716225</v>
      </c>
      <c r="N9" s="37"/>
      <c r="O9" s="42" t="s">
        <v>85</v>
      </c>
      <c r="P9" s="42">
        <f>K7/O7</f>
        <v>53285.729069647103</v>
      </c>
      <c r="Q9" s="18"/>
      <c r="R9" s="18" t="s">
        <v>86</v>
      </c>
      <c r="S9" s="47">
        <f>K7/O7/43560</f>
        <v>1.2232720172095295</v>
      </c>
      <c r="T9" s="42"/>
      <c r="U9" s="13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</row>
    <row r="11" spans="1:64" x14ac:dyDescent="0.25">
      <c r="J11" s="51" t="s">
        <v>87</v>
      </c>
      <c r="K11" s="15">
        <f>AVERAGE(K2:K6)</f>
        <v>102980</v>
      </c>
    </row>
    <row r="12" spans="1:64" x14ac:dyDescent="0.25">
      <c r="I12" s="52"/>
      <c r="J12" s="50" t="s">
        <v>88</v>
      </c>
      <c r="K12" s="49">
        <v>103000</v>
      </c>
    </row>
  </sheetData>
  <conditionalFormatting sqref="A2:AR6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&lt;1 ac</vt:lpstr>
      <vt:lpstr>&gt;1 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Jellison</dc:creator>
  <cp:lastModifiedBy>Kelly Jellison</cp:lastModifiedBy>
  <dcterms:created xsi:type="dcterms:W3CDTF">2024-12-17T14:49:04Z</dcterms:created>
  <dcterms:modified xsi:type="dcterms:W3CDTF">2024-12-17T15:09:37Z</dcterms:modified>
</cp:coreProperties>
</file>