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B04F8DED-291A-4D12-97B2-3E26FA07BEF0}" xr6:coauthVersionLast="47" xr6:coauthVersionMax="47" xr10:uidLastSave="{00000000-0000-0000-0000-000000000000}"/>
  <bookViews>
    <workbookView xWindow="28680" yWindow="-120" windowWidth="29040" windowHeight="15720" xr2:uid="{8EE2F826-8B1D-459A-B7C3-B9594E27A223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L12" i="2"/>
  <c r="N12" i="2"/>
  <c r="P12" i="2"/>
  <c r="I2" i="2"/>
  <c r="L2" i="2"/>
  <c r="P2" i="2" s="1"/>
  <c r="I3" i="2"/>
  <c r="L3" i="2"/>
  <c r="N3" i="2" s="1"/>
  <c r="D4" i="2"/>
  <c r="G4" i="2"/>
  <c r="H4" i="2"/>
  <c r="J4" i="2"/>
  <c r="M4" i="2"/>
  <c r="N2" i="2" l="1"/>
  <c r="Q5" i="2" s="1"/>
  <c r="I5" i="2"/>
  <c r="I6" i="2"/>
  <c r="N6" i="2"/>
  <c r="R12" i="2" s="1"/>
  <c r="L4" i="2"/>
  <c r="N5" i="2" s="1"/>
  <c r="R4" i="2" s="1"/>
  <c r="P3" i="2"/>
  <c r="P4" i="2" s="1"/>
  <c r="R3" i="2" l="1"/>
  <c r="R2" i="2"/>
  <c r="Q6" i="2" s="1"/>
  <c r="S6" i="2" s="1"/>
</calcChain>
</file>

<file path=xl/sharedStrings.xml><?xml version="1.0" encoding="utf-8"?>
<sst xmlns="http://schemas.openxmlformats.org/spreadsheetml/2006/main" count="75" uniqueCount="66">
  <si>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</si>
  <si>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</si>
  <si>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</si>
  <si>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</si>
  <si>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</si>
  <si>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</si>
  <si>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</si>
  <si>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</si>
  <si>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</si>
  <si>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</si>
  <si>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</si>
  <si>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</si>
  <si>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</si>
  <si>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</si>
  <si>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</si>
  <si>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</si>
  <si>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</si>
  <si>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</si>
  <si>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</si>
  <si>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</si>
  <si>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</si>
  <si>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</si>
  <si>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</si>
  <si>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</si>
  <si>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</si>
  <si>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</si>
  <si>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</si>
  <si>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</si>
  <si>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</si>
  <si>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</si>
  <si>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</si>
  <si>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</si>
  <si>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</si>
  <si>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</si>
  <si>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</si>
  <si>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</si>
  <si>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</si>
  <si>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</si>
  <si>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</si>
  <si>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20-003-005-00</t>
  </si>
  <si>
    <t>6411 BLUE STAR HWY</t>
  </si>
  <si>
    <t>CD</t>
  </si>
  <si>
    <t>03-ARM'S LENGTH</t>
  </si>
  <si>
    <t>COM</t>
  </si>
  <si>
    <t>PARK MODEL</t>
  </si>
  <si>
    <t>REST FAST</t>
  </si>
  <si>
    <t>No</t>
  </si>
  <si>
    <t xml:space="preserve">  /  /    </t>
  </si>
  <si>
    <t>COM/IND</t>
  </si>
  <si>
    <t>WD</t>
  </si>
  <si>
    <t>19-MULTI PARCEL ARM'S LENGTH</t>
  </si>
  <si>
    <t>20-010-008-00, 20-010-003-00, 20-010-006-00</t>
  </si>
  <si>
    <t>RRN-RURAL RESIDENTIAL NORTH</t>
  </si>
  <si>
    <t>20-003-074-03</t>
  </si>
  <si>
    <t>6534 CLEARBROOK DR</t>
  </si>
  <si>
    <t>20-010-058-00</t>
  </si>
  <si>
    <t>3217 BLUE STAR HWY</t>
  </si>
  <si>
    <t>OFFICE BUILDINGS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</si>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</sst>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43DB-12A5-49AD-9828-473F9F126CF2}">
  <dimension ref="A1:BL12"/>
  <sheetViews>
    <sheetView tabSelected="1" workbookViewId="0">
      <selection activeCell="A7" sqref="A7"/>
    </sheetView>
  </sheetViews>
  <sheetFormatPr defaultRowHeight="15" x14ac:dyDescent="0.25"/>
  <cols>
    <col min="1" max="1" width="14.28515625" bestFit="1" customWidth="1"/>
    <col min="2" max="2" width="20.28515625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30.14062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6" bestFit="1" customWidth="1"/>
    <col min="16" max="16" width="15.5703125" style="31" bestFit="1" customWidth="1"/>
    <col min="17" max="17" width="8.7109375" style="39" bestFit="1" customWidth="1"/>
    <col min="18" max="18" width="18.85546875" style="41" bestFit="1" customWidth="1"/>
    <col min="19" max="19" width="13.28515625" bestFit="1" customWidth="1"/>
    <col min="20" max="20" width="17.28515625" bestFit="1" customWidth="1"/>
    <col min="21" max="21" width="10.85546875" style="7" bestFit="1" customWidth="1"/>
    <col min="22" max="22" width="11.5703125" bestFit="1" customWidth="1"/>
    <col min="23" max="23" width="10.42578125" style="17" bestFit="1" customWidth="1"/>
    <col min="24" max="24" width="40.42578125" bestFit="1" customWidth="1"/>
    <col min="25" max="25" width="30.140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45196</v>
      </c>
      <c r="D2" s="7">
        <v>1563000</v>
      </c>
      <c r="E2" t="s">
        <v>41</v>
      </c>
      <c r="F2" t="s">
        <v>42</v>
      </c>
      <c r="G2" s="7">
        <v>1563000</v>
      </c>
      <c r="H2" s="7">
        <v>497500</v>
      </c>
      <c r="I2" s="12">
        <f>H2/G2*100</f>
        <v>31.829814459373001</v>
      </c>
      <c r="J2" s="7">
        <v>1325423</v>
      </c>
      <c r="K2" s="7">
        <v>312078</v>
      </c>
      <c r="L2" s="7">
        <f>G2-K2</f>
        <v>1250922</v>
      </c>
      <c r="M2" s="7">
        <v>1091966.5948300001</v>
      </c>
      <c r="N2" s="22">
        <f>L2/M2</f>
        <v>1.1455680108920792</v>
      </c>
      <c r="O2" s="26">
        <v>3913</v>
      </c>
      <c r="P2" s="31">
        <f>L2/O2</f>
        <v>319.68361870687454</v>
      </c>
      <c r="Q2" s="36" t="s">
        <v>43</v>
      </c>
      <c r="R2" s="41">
        <f>ABS(N6-N2)*100</f>
        <v>6.879109672312067</v>
      </c>
      <c r="S2" t="s">
        <v>44</v>
      </c>
      <c r="T2" t="s">
        <v>45</v>
      </c>
      <c r="U2" s="7">
        <v>234263</v>
      </c>
      <c r="V2" t="s">
        <v>46</v>
      </c>
      <c r="W2" s="17" t="s">
        <v>47</v>
      </c>
      <c r="Y2" t="s">
        <v>48</v>
      </c>
      <c r="Z2">
        <v>201</v>
      </c>
      <c r="AA2">
        <v>95</v>
      </c>
      <c r="AL2" s="2"/>
      <c r="BC2" s="2"/>
      <c r="BE2" s="2"/>
    </row>
    <row r="3" spans="1:64" ht="15.75" thickBot="1" x14ac:dyDescent="0.3">
      <c r="A3" t="s">
        <v>55</v>
      </c>
      <c r="B3" t="s">
        <v>56</v>
      </c>
      <c r="C3" s="17">
        <v>45247</v>
      </c>
      <c r="D3" s="7">
        <v>260000</v>
      </c>
      <c r="E3" t="s">
        <v>49</v>
      </c>
      <c r="F3" t="s">
        <v>42</v>
      </c>
      <c r="G3" s="7">
        <v>260000</v>
      </c>
      <c r="H3" s="7">
        <v>67700</v>
      </c>
      <c r="I3" s="12">
        <f>H3/G3*100</f>
        <v>26.038461538461537</v>
      </c>
      <c r="J3" s="7">
        <v>197360</v>
      </c>
      <c r="K3" s="7">
        <v>33683</v>
      </c>
      <c r="L3" s="7">
        <f>G3-K3</f>
        <v>226317</v>
      </c>
      <c r="M3" s="7">
        <v>176376.07759</v>
      </c>
      <c r="N3" s="22">
        <f>L3/M3</f>
        <v>1.2831502043383207</v>
      </c>
      <c r="O3" s="26">
        <v>1060</v>
      </c>
      <c r="P3" s="31">
        <f>L3/O3</f>
        <v>213.50660377358491</v>
      </c>
      <c r="Q3" s="36" t="s">
        <v>43</v>
      </c>
      <c r="R3" s="41">
        <f>ABS(N6-N3)*100</f>
        <v>6.8791096723120893</v>
      </c>
      <c r="T3" t="s">
        <v>57</v>
      </c>
      <c r="U3" s="7">
        <v>19623</v>
      </c>
      <c r="V3" t="s">
        <v>46</v>
      </c>
      <c r="W3" s="17" t="s">
        <v>47</v>
      </c>
      <c r="Y3" t="s">
        <v>48</v>
      </c>
      <c r="Z3">
        <v>201</v>
      </c>
      <c r="AA3">
        <v>0</v>
      </c>
    </row>
    <row r="4" spans="1:64" ht="15.75" thickTop="1" x14ac:dyDescent="0.25">
      <c r="A4" s="3"/>
      <c r="B4" s="3"/>
      <c r="C4" s="18" t="s">
        <v>58</v>
      </c>
      <c r="D4" s="8">
        <f>+SUM(D2:D3)</f>
        <v>1823000</v>
      </c>
      <c r="E4" s="3"/>
      <c r="F4" s="3"/>
      <c r="G4" s="8">
        <f>+SUM(G2:G3)</f>
        <v>1823000</v>
      </c>
      <c r="H4" s="8">
        <f>+SUM(H2:H3)</f>
        <v>565200</v>
      </c>
      <c r="I4" s="13"/>
      <c r="J4" s="8">
        <f>+SUM(J2:J3)</f>
        <v>1522783</v>
      </c>
      <c r="K4" s="8"/>
      <c r="L4" s="8">
        <f>+SUM(L2:L3)</f>
        <v>1477239</v>
      </c>
      <c r="M4" s="8">
        <f>+SUM(M2:M3)</f>
        <v>1268342.6724200002</v>
      </c>
      <c r="N4" s="23"/>
      <c r="O4" s="27"/>
      <c r="P4" s="32">
        <f>AVERAGE(P2:P3)</f>
        <v>266.5951112402297</v>
      </c>
      <c r="Q4" s="37"/>
      <c r="R4" s="42">
        <f>ABS(N6-N5)*100</f>
        <v>4.9658879417858515</v>
      </c>
      <c r="S4" s="3"/>
      <c r="T4" s="3"/>
      <c r="U4" s="8"/>
      <c r="V4" s="3"/>
      <c r="W4" s="18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4" x14ac:dyDescent="0.25">
      <c r="A5" s="4"/>
      <c r="B5" s="4"/>
      <c r="C5" s="19"/>
      <c r="D5" s="9"/>
      <c r="E5" s="4"/>
      <c r="F5" s="4"/>
      <c r="G5" s="9"/>
      <c r="H5" s="9" t="s">
        <v>59</v>
      </c>
      <c r="I5" s="14">
        <f>H4/G4*100</f>
        <v>31.003839824465167</v>
      </c>
      <c r="J5" s="9"/>
      <c r="K5" s="9"/>
      <c r="L5" s="9"/>
      <c r="M5" s="9" t="s">
        <v>60</v>
      </c>
      <c r="N5" s="46">
        <f>L4/M4</f>
        <v>1.1647002281973413</v>
      </c>
      <c r="O5" s="28"/>
      <c r="P5" s="33" t="s">
        <v>61</v>
      </c>
      <c r="Q5" s="38">
        <f>STDEV(N2:N3)</f>
        <v>9.728530195635679E-2</v>
      </c>
      <c r="R5" s="43"/>
      <c r="S5" s="4"/>
      <c r="T5" s="4"/>
      <c r="U5" s="9"/>
      <c r="V5" s="4"/>
      <c r="W5" s="19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64" x14ac:dyDescent="0.25">
      <c r="A6" s="5"/>
      <c r="B6" s="5"/>
      <c r="C6" s="20"/>
      <c r="D6" s="10"/>
      <c r="E6" s="5"/>
      <c r="F6" s="5"/>
      <c r="G6" s="10"/>
      <c r="H6" s="10" t="s">
        <v>62</v>
      </c>
      <c r="I6" s="15">
        <f>STDEV(I2:I3)</f>
        <v>4.0951049226210152</v>
      </c>
      <c r="J6" s="10"/>
      <c r="K6" s="10"/>
      <c r="L6" s="10"/>
      <c r="M6" s="10" t="s">
        <v>63</v>
      </c>
      <c r="N6" s="24">
        <f>AVERAGE(N2:N3)</f>
        <v>1.2143591076151998</v>
      </c>
      <c r="O6" s="29"/>
      <c r="P6" s="34" t="s">
        <v>64</v>
      </c>
      <c r="Q6" s="45">
        <f>AVERAGE(R2:R3)</f>
        <v>6.8791096723120777</v>
      </c>
      <c r="R6" s="44" t="s">
        <v>65</v>
      </c>
      <c r="S6" s="5">
        <f>+(Q6/N6)</f>
        <v>5.6648067521159451</v>
      </c>
      <c r="T6" s="5"/>
      <c r="U6" s="10"/>
      <c r="V6" s="5"/>
      <c r="W6" s="20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12" spans="1:64" x14ac:dyDescent="0.25">
      <c r="A12" t="s">
        <v>53</v>
      </c>
      <c r="B12" t="s">
        <v>54</v>
      </c>
      <c r="C12" s="17">
        <v>44826</v>
      </c>
      <c r="D12" s="7">
        <v>2132150</v>
      </c>
      <c r="E12" t="s">
        <v>49</v>
      </c>
      <c r="F12" t="s">
        <v>50</v>
      </c>
      <c r="G12" s="7">
        <v>2132150</v>
      </c>
      <c r="H12" s="7">
        <v>272100</v>
      </c>
      <c r="I12" s="12">
        <f>H12/G12*100</f>
        <v>12.761766292240226</v>
      </c>
      <c r="J12" s="7">
        <v>2296036</v>
      </c>
      <c r="K12" s="7">
        <v>1302716</v>
      </c>
      <c r="L12" s="7">
        <f>G12-K12</f>
        <v>829434</v>
      </c>
      <c r="M12" s="7">
        <v>1070387.9310300001</v>
      </c>
      <c r="N12" s="22">
        <f>L12/M12</f>
        <v>0.77489102404383625</v>
      </c>
      <c r="O12" s="26">
        <v>2244</v>
      </c>
      <c r="P12" s="31">
        <f>L12/O12</f>
        <v>369.62299465240642</v>
      </c>
      <c r="Q12" s="36" t="s">
        <v>43</v>
      </c>
      <c r="R12" s="41">
        <f>ABS(N6-N12)*100</f>
        <v>43.946808357136355</v>
      </c>
      <c r="U12" s="7">
        <v>1293276</v>
      </c>
      <c r="V12" t="s">
        <v>46</v>
      </c>
      <c r="W12" s="17" t="s">
        <v>47</v>
      </c>
      <c r="X12" t="s">
        <v>51</v>
      </c>
      <c r="Y12" t="s">
        <v>52</v>
      </c>
      <c r="Z12">
        <v>201</v>
      </c>
      <c r="AA12">
        <v>0</v>
      </c>
    </row>
  </sheetData>
  <conditionalFormatting sqref="A2:AM3 A12:AM1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D2D2-1FD8-4A1E-9E36-29E558E3AC6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2025-01-08T18:14:34Z</dcterms:created>
  <dcterms:modified xsi:type="dcterms:W3CDTF">2025-01-08T19:54:27Z</dcterms:modified>
</cp:coreProperties>
</file>