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ECFs\"/>
    </mc:Choice>
  </mc:AlternateContent>
  <xr:revisionPtr revIDLastSave="0" documentId="13_ncr:1_{B5B39794-DD71-4120-A588-591010CD188B}" xr6:coauthVersionLast="47" xr6:coauthVersionMax="47" xr10:uidLastSave="{00000000-0000-0000-0000-000000000000}"/>
  <bookViews>
    <workbookView xWindow="28680" yWindow="-120" windowWidth="29040" windowHeight="15720" xr2:uid="{8DB3C674-9A1B-4C74-9B9D-1C805389D691}"/>
  </bookViews>
  <sheets>
    <sheet name="E.C.F. Analysi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L2" i="2"/>
  <c r="N2" i="2"/>
  <c r="P2" i="2"/>
  <c r="P4" i="2" s="1"/>
  <c r="I3" i="2"/>
  <c r="L3" i="2"/>
  <c r="L4" i="2" s="1"/>
  <c r="N5" i="2" s="1"/>
  <c r="P3" i="2"/>
  <c r="D4" i="2"/>
  <c r="G4" i="2"/>
  <c r="H4" i="2"/>
  <c r="I5" i="2" s="1"/>
  <c r="J4" i="2"/>
  <c r="M4" i="2"/>
  <c r="I6" i="2"/>
  <c r="N3" i="2" l="1"/>
  <c r="N6" i="2" l="1"/>
  <c r="Q5" i="2"/>
  <c r="R3" i="2" l="1"/>
  <c r="R2" i="2"/>
  <c r="Q6" i="2" s="1"/>
  <c r="S6" i="2" s="1"/>
  <c r="R4" i="2"/>
</calcChain>
</file>

<file path=xl/sharedStrings.xml><?xml version="1.0" encoding="utf-8"?>
<sst xmlns="http://schemas.openxmlformats.org/spreadsheetml/2006/main" count="66" uniqueCount="60">
  <si>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</si>
  <si>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</si>
  <si>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</si>
  <si>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</si>
  <si>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</si>
  <si>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</si>
  <si>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</si>
  <si>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</si>
  <si>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</si>
  <si>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</si>
  <si>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</si>
  <si>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</si>
  <si>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</si>
  <si>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</si>
  <si>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</si>
  <si>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</si>
  <si>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</si>
  <si>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</si>
  <si>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</si>
  <si>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</si>
  <si>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</si>
  <si>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</si>
  <si>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</si>
  <si>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</si>
  <si>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</si>
  <si>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</si>
  <si>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</si>
  <si>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</si>
  <si>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</si>
  <si>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</si>
  <si>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</si>
  <si>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</si>
  <si>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</si>
  <si>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</si>
  <si>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</si>
  <si>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</si>
  <si>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</si>
  <si>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</si>
  <si>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</si>
  <si>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20-351-005-00</t>
  </si>
  <si>
    <t>3285 JACK WILSON DR #5</t>
  </si>
  <si>
    <t>WD</t>
  </si>
  <si>
    <t>03-ARM'S LENGTH</t>
  </si>
  <si>
    <t>STG</t>
  </si>
  <si>
    <t>IND FLEX</t>
  </si>
  <si>
    <t>No</t>
  </si>
  <si>
    <t xml:space="preserve">  /  /    </t>
  </si>
  <si>
    <t>COM/IND</t>
  </si>
  <si>
    <t>20-351-040-00</t>
  </si>
  <si>
    <t>3285 JACK WILSON DR #40</t>
  </si>
  <si>
    <t>19-MULTI PARCEL ARM'S LENGTH</t>
  </si>
  <si>
    <t>20-351-041-00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</si>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</sst>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 applyBorder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 applyBorder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 applyBorder="1"/>
    <xf numFmtId="166" fontId="2" fillId="4" borderId="0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C472-4C63-4F32-B19D-A12178756510}">
  <dimension ref="A1:BL6"/>
  <sheetViews>
    <sheetView tabSelected="1" workbookViewId="0">
      <selection activeCell="I13" sqref="I13"/>
    </sheetView>
  </sheetViews>
  <sheetFormatPr defaultRowHeight="15" x14ac:dyDescent="0.25"/>
  <cols>
    <col min="1" max="1" width="14.28515625" bestFit="1" customWidth="1"/>
    <col min="2" max="2" width="24" bestFit="1" customWidth="1"/>
    <col min="3" max="3" width="9.28515625" style="17" bestFit="1" customWidth="1"/>
    <col min="4" max="4" width="9.5703125" style="7" bestFit="1" customWidth="1"/>
    <col min="5" max="5" width="5.5703125" bestFit="1" customWidth="1"/>
    <col min="6" max="6" width="30.140625" bestFit="1" customWidth="1"/>
    <col min="7" max="7" width="10.14062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10.42578125" bestFit="1" customWidth="1"/>
    <col min="26" max="27" width="13.7109375" bestFit="1" customWidth="1"/>
    <col min="28" max="28" width="18" bestFit="1" customWidth="1"/>
    <col min="29" max="29" width="6.85546875" bestFit="1" customWidth="1"/>
    <col min="30" max="30" width="13.140625" bestFit="1" customWidth="1"/>
    <col min="31" max="31" width="6.5703125" bestFit="1" customWidth="1"/>
    <col min="32" max="32" width="19.85546875" bestFit="1" customWidth="1"/>
    <col min="33" max="33" width="16.42578125" bestFit="1" customWidth="1"/>
    <col min="34" max="34" width="15.42578125" bestFit="1" customWidth="1"/>
    <col min="35" max="35" width="11" bestFit="1" customWidth="1"/>
    <col min="36" max="36" width="16.85546875" bestFit="1" customWidth="1"/>
    <col min="37" max="37" width="21.5703125" bestFit="1" customWidth="1"/>
    <col min="38" max="38" width="21" bestFit="1" customWidth="1"/>
    <col min="39" max="39" width="16.570312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5" t="s">
        <v>14</v>
      </c>
      <c r="P1" s="30" t="s">
        <v>15</v>
      </c>
      <c r="Q1" s="35" t="s">
        <v>16</v>
      </c>
      <c r="R1" s="40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39</v>
      </c>
      <c r="B2" t="s">
        <v>40</v>
      </c>
      <c r="C2" s="17">
        <v>44308</v>
      </c>
      <c r="D2" s="7">
        <v>16000</v>
      </c>
      <c r="E2" t="s">
        <v>41</v>
      </c>
      <c r="F2" t="s">
        <v>42</v>
      </c>
      <c r="G2" s="7">
        <v>16000</v>
      </c>
      <c r="H2" s="7">
        <v>9400</v>
      </c>
      <c r="I2" s="12">
        <f>H2/G2*100</f>
        <v>58.75</v>
      </c>
      <c r="J2" s="7">
        <v>22866</v>
      </c>
      <c r="K2" s="7">
        <v>7329</v>
      </c>
      <c r="L2" s="7">
        <f>G2-K2</f>
        <v>8671</v>
      </c>
      <c r="M2" s="7">
        <v>11449.521000000001</v>
      </c>
      <c r="N2" s="22">
        <f>L2/M2</f>
        <v>0.75732425836853778</v>
      </c>
      <c r="O2" s="26">
        <v>590</v>
      </c>
      <c r="P2" s="31">
        <f>L2/O2</f>
        <v>14.696610169491525</v>
      </c>
      <c r="Q2" s="36" t="s">
        <v>43</v>
      </c>
      <c r="R2" s="41">
        <f>ABS(N6-N2)*100</f>
        <v>33.248604411881864</v>
      </c>
      <c r="T2" t="s">
        <v>44</v>
      </c>
      <c r="U2" s="7">
        <v>6009</v>
      </c>
      <c r="V2" t="s">
        <v>45</v>
      </c>
      <c r="W2" s="17" t="s">
        <v>46</v>
      </c>
      <c r="Y2" t="s">
        <v>47</v>
      </c>
      <c r="Z2">
        <v>201</v>
      </c>
      <c r="AA2">
        <v>0</v>
      </c>
      <c r="AL2" s="2"/>
      <c r="BC2" s="2"/>
      <c r="BE2" s="2"/>
    </row>
    <row r="3" spans="1:64" ht="15.75" thickBot="1" x14ac:dyDescent="0.3">
      <c r="A3" t="s">
        <v>48</v>
      </c>
      <c r="B3" t="s">
        <v>49</v>
      </c>
      <c r="C3" s="17">
        <v>44553</v>
      </c>
      <c r="D3" s="7">
        <v>203000</v>
      </c>
      <c r="E3" t="s">
        <v>41</v>
      </c>
      <c r="F3" t="s">
        <v>50</v>
      </c>
      <c r="G3" s="7">
        <v>203000</v>
      </c>
      <c r="H3" s="7">
        <v>72400</v>
      </c>
      <c r="I3" s="12">
        <f>H3/G3*100</f>
        <v>35.665024630541872</v>
      </c>
      <c r="J3" s="7">
        <v>177935</v>
      </c>
      <c r="K3" s="7">
        <v>22404</v>
      </c>
      <c r="L3" s="7">
        <f>G3-K3</f>
        <v>180596</v>
      </c>
      <c r="M3" s="7">
        <v>126974.94473</v>
      </c>
      <c r="N3" s="22">
        <f>L3/M3</f>
        <v>1.4222963466061751</v>
      </c>
      <c r="O3" s="26">
        <v>1900</v>
      </c>
      <c r="P3" s="31">
        <f>L3/O3</f>
        <v>95.050526315789469</v>
      </c>
      <c r="Q3" s="36" t="s">
        <v>43</v>
      </c>
      <c r="R3" s="41">
        <f>ABS(N6-N3)*100</f>
        <v>33.248604411881864</v>
      </c>
      <c r="T3" t="s">
        <v>44</v>
      </c>
      <c r="U3" s="7">
        <v>12640</v>
      </c>
      <c r="V3" t="s">
        <v>45</v>
      </c>
      <c r="W3" s="17" t="s">
        <v>46</v>
      </c>
      <c r="X3" t="s">
        <v>51</v>
      </c>
      <c r="Y3" t="s">
        <v>47</v>
      </c>
      <c r="Z3">
        <v>201</v>
      </c>
      <c r="AA3">
        <v>0</v>
      </c>
    </row>
    <row r="4" spans="1:64" ht="15.75" thickTop="1" x14ac:dyDescent="0.25">
      <c r="A4" s="3"/>
      <c r="B4" s="3"/>
      <c r="C4" s="18" t="s">
        <v>52</v>
      </c>
      <c r="D4" s="8">
        <f>+SUM(D2:D3)</f>
        <v>219000</v>
      </c>
      <c r="E4" s="3"/>
      <c r="F4" s="3"/>
      <c r="G4" s="8">
        <f>+SUM(G2:G3)</f>
        <v>219000</v>
      </c>
      <c r="H4" s="8">
        <f>+SUM(H2:H3)</f>
        <v>81800</v>
      </c>
      <c r="I4" s="13"/>
      <c r="J4" s="8">
        <f>+SUM(J2:J3)</f>
        <v>200801</v>
      </c>
      <c r="K4" s="8"/>
      <c r="L4" s="8">
        <f>+SUM(L2:L3)</f>
        <v>189267</v>
      </c>
      <c r="M4" s="8">
        <f>+SUM(M2:M3)</f>
        <v>138424.46573</v>
      </c>
      <c r="N4" s="23"/>
      <c r="O4" s="27"/>
      <c r="P4" s="32">
        <f>AVERAGE(P2:P3)</f>
        <v>54.873568242640495</v>
      </c>
      <c r="Q4" s="37"/>
      <c r="R4" s="42">
        <f>ABS(N6-N5)*100</f>
        <v>27.748412051709636</v>
      </c>
      <c r="S4" s="3"/>
      <c r="T4" s="3"/>
      <c r="U4" s="8"/>
      <c r="V4" s="3"/>
      <c r="W4" s="18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64" x14ac:dyDescent="0.25">
      <c r="A5" s="4"/>
      <c r="B5" s="4"/>
      <c r="C5" s="19"/>
      <c r="D5" s="9"/>
      <c r="E5" s="4"/>
      <c r="F5" s="4"/>
      <c r="G5" s="9"/>
      <c r="H5" s="9" t="s">
        <v>53</v>
      </c>
      <c r="I5" s="14">
        <f>H4/G4*100</f>
        <v>37.351598173515981</v>
      </c>
      <c r="J5" s="9"/>
      <c r="K5" s="9"/>
      <c r="L5" s="9"/>
      <c r="M5" s="46" t="s">
        <v>54</v>
      </c>
      <c r="N5" s="47">
        <f>L4/M4</f>
        <v>1.3672944230044528</v>
      </c>
      <c r="O5" s="28"/>
      <c r="P5" s="33" t="s">
        <v>55</v>
      </c>
      <c r="Q5" s="38">
        <f>STDEV(N2:N3)</f>
        <v>0.47020627289261269</v>
      </c>
      <c r="R5" s="43"/>
      <c r="S5" s="4"/>
      <c r="T5" s="4"/>
      <c r="U5" s="9"/>
      <c r="V5" s="4"/>
      <c r="W5" s="19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64" x14ac:dyDescent="0.25">
      <c r="A6" s="5"/>
      <c r="B6" s="5"/>
      <c r="C6" s="20"/>
      <c r="D6" s="10"/>
      <c r="E6" s="5"/>
      <c r="F6" s="5"/>
      <c r="G6" s="10"/>
      <c r="H6" s="10" t="s">
        <v>56</v>
      </c>
      <c r="I6" s="15">
        <f>STDEV(I2:I3)</f>
        <v>16.323542627268285</v>
      </c>
      <c r="J6" s="10"/>
      <c r="K6" s="10"/>
      <c r="L6" s="10"/>
      <c r="M6" s="10" t="s">
        <v>57</v>
      </c>
      <c r="N6" s="24">
        <f>AVERAGE(N2:N3)</f>
        <v>1.0898103024873564</v>
      </c>
      <c r="O6" s="29"/>
      <c r="P6" s="34" t="s">
        <v>58</v>
      </c>
      <c r="Q6" s="45">
        <f>AVERAGE(R2:R3)</f>
        <v>33.248604411881864</v>
      </c>
      <c r="R6" s="44" t="s">
        <v>59</v>
      </c>
      <c r="S6" s="5">
        <f>+(Q6/N6)</f>
        <v>30.50861634909861</v>
      </c>
      <c r="T6" s="5"/>
      <c r="U6" s="10"/>
      <c r="V6" s="5"/>
      <c r="W6" s="20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</sheetData>
  <conditionalFormatting sqref="A2:AM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C344-476D-4C8E-A948-10341B14F5F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2024-01-17T18:35:26Z</dcterms:created>
  <dcterms:modified xsi:type="dcterms:W3CDTF">2024-01-17T18:41:40Z</dcterms:modified>
</cp:coreProperties>
</file>