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1B219D52-ABA0-4033-8C09-781EC276ED1E}" xr6:coauthVersionLast="47" xr6:coauthVersionMax="47" xr10:uidLastSave="{00000000-0000-0000-0000-000000000000}"/>
  <bookViews>
    <workbookView xWindow="28680" yWindow="-120" windowWidth="29040" windowHeight="15720" xr2:uid="{9A816CA8-E2BA-407A-A81E-3D011C2BB04C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P13" i="2" s="1"/>
  <c r="I13" i="2"/>
  <c r="L12" i="2"/>
  <c r="P12" i="2" s="1"/>
  <c r="I12" i="2"/>
  <c r="I2" i="2"/>
  <c r="L2" i="2"/>
  <c r="N2" i="2" s="1"/>
  <c r="I3" i="2"/>
  <c r="L3" i="2"/>
  <c r="N3" i="2" s="1"/>
  <c r="I15" i="2"/>
  <c r="L15" i="2"/>
  <c r="N15" i="2" s="1"/>
  <c r="I17" i="2"/>
  <c r="L17" i="2"/>
  <c r="N17" i="2" s="1"/>
  <c r="I11" i="2"/>
  <c r="L11" i="2"/>
  <c r="N11" i="2" s="1"/>
  <c r="I18" i="2"/>
  <c r="L18" i="2"/>
  <c r="N18" i="2" s="1"/>
  <c r="I16" i="2"/>
  <c r="L16" i="2"/>
  <c r="N16" i="2" s="1"/>
  <c r="I14" i="2"/>
  <c r="L14" i="2"/>
  <c r="P14" i="2" s="1"/>
  <c r="I4" i="2"/>
  <c r="L4" i="2"/>
  <c r="N4" i="2" s="1"/>
  <c r="D5" i="2"/>
  <c r="G5" i="2"/>
  <c r="H5" i="2"/>
  <c r="J5" i="2"/>
  <c r="M5" i="2"/>
  <c r="P18" i="2" l="1"/>
  <c r="N13" i="2"/>
  <c r="R13" i="2" s="1"/>
  <c r="I6" i="2"/>
  <c r="P11" i="2"/>
  <c r="N12" i="2"/>
  <c r="R12" i="2" s="1"/>
  <c r="P3" i="2"/>
  <c r="P16" i="2"/>
  <c r="P17" i="2"/>
  <c r="P2" i="2"/>
  <c r="P5" i="2" s="1"/>
  <c r="L5" i="2"/>
  <c r="N6" i="2" s="1"/>
  <c r="P4" i="2"/>
  <c r="I7" i="2"/>
  <c r="N14" i="2"/>
  <c r="N7" i="2" s="1"/>
  <c r="P15" i="2"/>
  <c r="R15" i="2" l="1"/>
  <c r="R14" i="2"/>
  <c r="R3" i="2"/>
  <c r="R5" i="2"/>
  <c r="R17" i="2"/>
  <c r="R4" i="2"/>
  <c r="R18" i="2"/>
  <c r="R11" i="2"/>
  <c r="R16" i="2"/>
  <c r="R2" i="2"/>
  <c r="Q6" i="2"/>
  <c r="Q7" i="2" l="1"/>
  <c r="S7" i="2" s="1"/>
</calcChain>
</file>

<file path=xl/sharedStrings.xml><?xml version="1.0" encoding="utf-8"?>
<sst xmlns="http://schemas.openxmlformats.org/spreadsheetml/2006/main" count="157" uniqueCount="70">
  <si>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</si>
  <si>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</si>
  <si>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</si>
  <si>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</si>
  <si>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</si>
  <si>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</si>
  <si>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</si>
  <si>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</si>
  <si>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</si>
  <si>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</si>
  <si>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</si>
  <si>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</si>
  <si>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</si>
  <si>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</si>
  <si>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</si>
  <si>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</si>
  <si>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</si>
  <si>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</si>
  <si>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</si>
  <si>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</si>
  <si>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</si>
  <si>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</si>
  <si>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</si>
  <si>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</si>
  <si>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</si>
  <si>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</si>
  <si>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</si>
  <si>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</si>
  <si>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</si>
  <si>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</si>
  <si>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</si>
  <si>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</si>
  <si>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</si>
  <si>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</si>
  <si>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</si>
  <si>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</si>
  <si>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</si>
  <si>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</si>
  <si>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</si>
  <si>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20-345-035-00</t>
  </si>
  <si>
    <t>6473 BLUE STAR HWY</t>
  </si>
  <si>
    <t>WD</t>
  </si>
  <si>
    <t>03-ARM'S LENGTH</t>
  </si>
  <si>
    <t>SRVR</t>
  </si>
  <si>
    <t>MOBLIE HOME</t>
  </si>
  <si>
    <t>MOBILE HOME PARK</t>
  </si>
  <si>
    <t>No</t>
  </si>
  <si>
    <t xml:space="preserve">  /  /    </t>
  </si>
  <si>
    <t>RVB.RV CONDO &amp; BOAT SLIPS</t>
  </si>
  <si>
    <t>20-345-045-00</t>
  </si>
  <si>
    <t>PARK MODEL</t>
  </si>
  <si>
    <t>20-345-046-00</t>
  </si>
  <si>
    <t>20-345-052-00</t>
  </si>
  <si>
    <t>19-MULTI PARCEL ARM'S LENGTH</t>
  </si>
  <si>
    <t>20-345-055-00</t>
  </si>
  <si>
    <t>6473 BLUE STAR HWY #55</t>
  </si>
  <si>
    <t>20-345-079-00</t>
  </si>
  <si>
    <t>20-345-098-00</t>
  </si>
  <si>
    <t>20-345-102-00</t>
  </si>
  <si>
    <t>20-345-111-00</t>
  </si>
  <si>
    <t>20-345-114-00</t>
  </si>
  <si>
    <t>20-345-117-00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</si>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</sst>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center"/>
    </xf>
    <xf numFmtId="6" fontId="2" fillId="4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F8D2-E9A8-4720-8CB4-1A16DE5929AB}">
  <dimension ref="A1:BL18"/>
  <sheetViews>
    <sheetView tabSelected="1" workbookViewId="0">
      <selection activeCell="I18" sqref="I18"/>
    </sheetView>
  </sheetViews>
  <sheetFormatPr defaultRowHeight="15" x14ac:dyDescent="0.25"/>
  <cols>
    <col min="1" max="1" width="14.28515625" bestFit="1" customWidth="1"/>
    <col min="2" max="2" width="23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30.140625" bestFit="1" customWidth="1"/>
    <col min="7" max="7" width="10.14062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7109375" bestFit="1" customWidth="1"/>
    <col min="20" max="20" width="19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7.4257812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49</v>
      </c>
      <c r="B2" t="s">
        <v>40</v>
      </c>
      <c r="C2" s="17">
        <v>44417</v>
      </c>
      <c r="D2" s="7">
        <v>30000</v>
      </c>
      <c r="E2" t="s">
        <v>41</v>
      </c>
      <c r="F2" t="s">
        <v>42</v>
      </c>
      <c r="G2" s="7">
        <v>30000</v>
      </c>
      <c r="H2" s="7">
        <v>20000</v>
      </c>
      <c r="I2" s="12">
        <f>H2/G2*100</f>
        <v>66.666666666666657</v>
      </c>
      <c r="J2" s="7">
        <v>34990</v>
      </c>
      <c r="K2" s="7">
        <v>25770</v>
      </c>
      <c r="L2" s="7">
        <f>G2-K2</f>
        <v>4230</v>
      </c>
      <c r="M2" s="7">
        <v>15653.650390625</v>
      </c>
      <c r="N2" s="22">
        <f>L2/M2</f>
        <v>0.27022450958361477</v>
      </c>
      <c r="O2" s="26">
        <v>0</v>
      </c>
      <c r="P2" s="31" t="e">
        <f>L2/O2</f>
        <v>#DIV/0!</v>
      </c>
      <c r="Q2" s="36" t="s">
        <v>43</v>
      </c>
      <c r="R2" s="41">
        <f>ABS(N7-N2)*100</f>
        <v>48.111282591746374</v>
      </c>
      <c r="S2" t="s">
        <v>50</v>
      </c>
      <c r="T2" t="s">
        <v>45</v>
      </c>
      <c r="U2" s="7">
        <v>23120</v>
      </c>
      <c r="V2" t="s">
        <v>46</v>
      </c>
      <c r="W2" s="17" t="s">
        <v>47</v>
      </c>
      <c r="Y2" t="s">
        <v>48</v>
      </c>
      <c r="Z2">
        <v>401</v>
      </c>
      <c r="AA2">
        <v>79</v>
      </c>
    </row>
    <row r="3" spans="1:64" x14ac:dyDescent="0.25">
      <c r="A3" t="s">
        <v>51</v>
      </c>
      <c r="B3" t="s">
        <v>40</v>
      </c>
      <c r="C3" s="17">
        <v>44377</v>
      </c>
      <c r="D3" s="7">
        <v>30000</v>
      </c>
      <c r="E3" t="s">
        <v>41</v>
      </c>
      <c r="F3" t="s">
        <v>42</v>
      </c>
      <c r="G3" s="7">
        <v>30000</v>
      </c>
      <c r="H3" s="7">
        <v>13100</v>
      </c>
      <c r="I3" s="12">
        <f>H3/G3*100</f>
        <v>43.666666666666664</v>
      </c>
      <c r="J3" s="7">
        <v>28746</v>
      </c>
      <c r="K3" s="7">
        <v>24487</v>
      </c>
      <c r="L3" s="7">
        <f>G3-K3</f>
        <v>5513</v>
      </c>
      <c r="M3" s="7">
        <v>7230.89990234375</v>
      </c>
      <c r="N3" s="22">
        <f>L3/M3</f>
        <v>0.76242239201970874</v>
      </c>
      <c r="O3" s="26">
        <v>0</v>
      </c>
      <c r="P3" s="31" t="e">
        <f>L3/O3</f>
        <v>#DIV/0!</v>
      </c>
      <c r="Q3" s="36" t="s">
        <v>43</v>
      </c>
      <c r="R3" s="41">
        <f>ABS(N7-N3)*100</f>
        <v>1.1085056518630232</v>
      </c>
      <c r="S3" t="s">
        <v>50</v>
      </c>
      <c r="T3" t="s">
        <v>45</v>
      </c>
      <c r="U3" s="7">
        <v>24487</v>
      </c>
      <c r="V3" t="s">
        <v>46</v>
      </c>
      <c r="W3" s="17" t="s">
        <v>47</v>
      </c>
      <c r="Y3" t="s">
        <v>48</v>
      </c>
      <c r="Z3">
        <v>401</v>
      </c>
      <c r="AA3">
        <v>69</v>
      </c>
    </row>
    <row r="4" spans="1:64" ht="15.75" thickBot="1" x14ac:dyDescent="0.3">
      <c r="A4" t="s">
        <v>61</v>
      </c>
      <c r="B4" t="s">
        <v>40</v>
      </c>
      <c r="C4" s="17">
        <v>44454</v>
      </c>
      <c r="D4" s="7">
        <v>51300</v>
      </c>
      <c r="E4" t="s">
        <v>41</v>
      </c>
      <c r="F4" t="s">
        <v>42</v>
      </c>
      <c r="G4" s="7">
        <v>51300</v>
      </c>
      <c r="H4" s="7">
        <v>16900</v>
      </c>
      <c r="I4" s="12">
        <f>H4/G4*100</f>
        <v>32.943469785575047</v>
      </c>
      <c r="J4" s="7">
        <v>40232</v>
      </c>
      <c r="K4" s="7">
        <v>29923</v>
      </c>
      <c r="L4" s="7">
        <f>G4-K4</f>
        <v>21377</v>
      </c>
      <c r="M4" s="7">
        <v>17502.546875</v>
      </c>
      <c r="N4" s="22">
        <f>L4/M4</f>
        <v>1.2213651048999119</v>
      </c>
      <c r="O4" s="26">
        <v>0</v>
      </c>
      <c r="P4" s="31" t="e">
        <f>L4/O4</f>
        <v>#DIV/0!</v>
      </c>
      <c r="Q4" s="36" t="s">
        <v>43</v>
      </c>
      <c r="R4" s="41">
        <f>ABS(N7-N4)*100</f>
        <v>47.00277693988334</v>
      </c>
      <c r="S4" t="s">
        <v>50</v>
      </c>
      <c r="T4" t="s">
        <v>45</v>
      </c>
      <c r="U4" s="7">
        <v>27193</v>
      </c>
      <c r="V4" t="s">
        <v>46</v>
      </c>
      <c r="W4" s="17" t="s">
        <v>47</v>
      </c>
      <c r="Y4" t="s">
        <v>48</v>
      </c>
      <c r="Z4">
        <v>401</v>
      </c>
      <c r="AA4">
        <v>55</v>
      </c>
    </row>
    <row r="5" spans="1:64" ht="15.75" thickTop="1" x14ac:dyDescent="0.25">
      <c r="A5" s="3"/>
      <c r="B5" s="3"/>
      <c r="C5" s="18" t="s">
        <v>62</v>
      </c>
      <c r="D5" s="8">
        <f>+SUM(D2:D4)</f>
        <v>111300</v>
      </c>
      <c r="E5" s="3"/>
      <c r="F5" s="3"/>
      <c r="G5" s="8">
        <f>+SUM(G2:G4)</f>
        <v>111300</v>
      </c>
      <c r="H5" s="8">
        <f>+SUM(H2:H4)</f>
        <v>50000</v>
      </c>
      <c r="I5" s="13"/>
      <c r="J5" s="8">
        <f>+SUM(J2:J4)</f>
        <v>103968</v>
      </c>
      <c r="K5" s="8"/>
      <c r="L5" s="8">
        <f>+SUM(L2:L4)</f>
        <v>31120</v>
      </c>
      <c r="M5" s="8">
        <f>+SUM(M2:M4)</f>
        <v>40387.09716796875</v>
      </c>
      <c r="N5" s="23"/>
      <c r="O5" s="27"/>
      <c r="P5" s="32" t="e">
        <f>AVERAGE(P2:P4)</f>
        <v>#DIV/0!</v>
      </c>
      <c r="Q5" s="37"/>
      <c r="R5" s="42">
        <f>ABS(N7-N6)*100</f>
        <v>1.9205787976522171</v>
      </c>
      <c r="S5" s="3"/>
      <c r="T5" s="3"/>
      <c r="U5" s="8"/>
      <c r="V5" s="3"/>
      <c r="W5" s="18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64" x14ac:dyDescent="0.25">
      <c r="A6" s="4"/>
      <c r="B6" s="4"/>
      <c r="C6" s="19"/>
      <c r="D6" s="9"/>
      <c r="E6" s="4"/>
      <c r="F6" s="4"/>
      <c r="G6" s="9"/>
      <c r="H6" s="9" t="s">
        <v>63</v>
      </c>
      <c r="I6" s="14">
        <f>H5/G5*100</f>
        <v>44.923629829290206</v>
      </c>
      <c r="J6" s="9"/>
      <c r="K6" s="9"/>
      <c r="L6" s="9"/>
      <c r="M6" s="47" t="s">
        <v>64</v>
      </c>
      <c r="N6" s="46">
        <f>L5/M5</f>
        <v>0.77054312347760068</v>
      </c>
      <c r="O6" s="28"/>
      <c r="P6" s="33" t="s">
        <v>65</v>
      </c>
      <c r="Q6" s="38">
        <f>STDEV(N2:N4)</f>
        <v>0.47566718078208409</v>
      </c>
      <c r="R6" s="43"/>
      <c r="S6" s="4"/>
      <c r="T6" s="4"/>
      <c r="U6" s="9"/>
      <c r="V6" s="4"/>
      <c r="W6" s="19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64" x14ac:dyDescent="0.25">
      <c r="A7" s="5"/>
      <c r="B7" s="5"/>
      <c r="C7" s="20"/>
      <c r="D7" s="10"/>
      <c r="E7" s="5"/>
      <c r="F7" s="5"/>
      <c r="G7" s="10"/>
      <c r="H7" s="10" t="s">
        <v>66</v>
      </c>
      <c r="I7" s="15">
        <f>STDEV(I2:I4)</f>
        <v>17.23001721430521</v>
      </c>
      <c r="J7" s="10"/>
      <c r="K7" s="10"/>
      <c r="L7" s="10"/>
      <c r="M7" s="10" t="s">
        <v>67</v>
      </c>
      <c r="N7" s="24">
        <f>AVERAGE(N2:N4)</f>
        <v>0.75133733550107851</v>
      </c>
      <c r="O7" s="29"/>
      <c r="P7" s="34" t="s">
        <v>68</v>
      </c>
      <c r="Q7" s="45">
        <f>AVERAGE(R2:R4)</f>
        <v>32.074188394497583</v>
      </c>
      <c r="R7" s="44" t="s">
        <v>69</v>
      </c>
      <c r="S7" s="5">
        <f>+(Q7/N7)</f>
        <v>42.689464344410368</v>
      </c>
      <c r="T7" s="5"/>
      <c r="U7" s="10"/>
      <c r="V7" s="5"/>
      <c r="W7" s="20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11" spans="1:64" x14ac:dyDescent="0.25">
      <c r="A11" t="s">
        <v>57</v>
      </c>
      <c r="B11" t="s">
        <v>40</v>
      </c>
      <c r="C11" s="17">
        <v>44368</v>
      </c>
      <c r="D11" s="7">
        <v>40000</v>
      </c>
      <c r="E11" t="s">
        <v>41</v>
      </c>
      <c r="F11" t="s">
        <v>42</v>
      </c>
      <c r="G11" s="7">
        <v>40000</v>
      </c>
      <c r="H11" s="7">
        <v>19200</v>
      </c>
      <c r="I11" s="12">
        <f>H11/G11*100</f>
        <v>48</v>
      </c>
      <c r="J11" s="7">
        <v>63816</v>
      </c>
      <c r="K11" s="7">
        <v>53091</v>
      </c>
      <c r="L11" s="7">
        <f>G11-K11</f>
        <v>-13091</v>
      </c>
      <c r="M11" s="7">
        <v>18208.828125</v>
      </c>
      <c r="N11" s="22">
        <f>L11/M11</f>
        <v>-0.71893698540800521</v>
      </c>
      <c r="O11" s="26">
        <v>0</v>
      </c>
      <c r="P11" s="31" t="e">
        <f>L11/O11</f>
        <v>#DIV/0!</v>
      </c>
      <c r="Q11" s="36" t="s">
        <v>43</v>
      </c>
      <c r="R11" s="41">
        <f>ABS(N7-N11)*100</f>
        <v>147.02743209090835</v>
      </c>
      <c r="S11" t="s">
        <v>50</v>
      </c>
      <c r="T11" t="s">
        <v>45</v>
      </c>
      <c r="U11" s="7">
        <v>48708</v>
      </c>
      <c r="V11" t="s">
        <v>46</v>
      </c>
      <c r="W11" s="17" t="s">
        <v>47</v>
      </c>
      <c r="Y11" t="s">
        <v>48</v>
      </c>
      <c r="Z11">
        <v>401</v>
      </c>
      <c r="AA11">
        <v>53</v>
      </c>
    </row>
    <row r="12" spans="1:64" x14ac:dyDescent="0.25">
      <c r="A12" t="s">
        <v>39</v>
      </c>
      <c r="B12" t="s">
        <v>40</v>
      </c>
      <c r="C12" s="17">
        <v>44728</v>
      </c>
      <c r="D12" s="7">
        <v>45000</v>
      </c>
      <c r="E12" t="s">
        <v>41</v>
      </c>
      <c r="F12" t="s">
        <v>42</v>
      </c>
      <c r="G12" s="7">
        <v>45000</v>
      </c>
      <c r="H12" s="7">
        <v>13700</v>
      </c>
      <c r="I12" s="12">
        <f>H12/G12*100</f>
        <v>30.444444444444446</v>
      </c>
      <c r="J12" s="7">
        <v>24398</v>
      </c>
      <c r="K12" s="7">
        <v>21948</v>
      </c>
      <c r="L12" s="7">
        <f>G12-K12</f>
        <v>23052</v>
      </c>
      <c r="M12" s="7">
        <v>4159.5927734375</v>
      </c>
      <c r="N12" s="22">
        <f>L12/M12</f>
        <v>5.5418886548717987</v>
      </c>
      <c r="O12" s="26">
        <v>0</v>
      </c>
      <c r="P12" s="31" t="e">
        <f>L12/O12</f>
        <v>#DIV/0!</v>
      </c>
      <c r="Q12" s="36" t="s">
        <v>43</v>
      </c>
      <c r="R12" s="41">
        <f>ABS(N30-N12)*100</f>
        <v>554.1888654871799</v>
      </c>
      <c r="S12" t="s">
        <v>44</v>
      </c>
      <c r="T12" t="s">
        <v>45</v>
      </c>
      <c r="U12" s="7">
        <v>19557</v>
      </c>
      <c r="V12" t="s">
        <v>46</v>
      </c>
      <c r="W12" s="17" t="s">
        <v>47</v>
      </c>
      <c r="Y12" t="s">
        <v>48</v>
      </c>
      <c r="Z12">
        <v>401</v>
      </c>
      <c r="AA12">
        <v>58</v>
      </c>
      <c r="AL12" s="2"/>
      <c r="BC12" s="2"/>
      <c r="BE12" s="2"/>
    </row>
    <row r="13" spans="1:64" x14ac:dyDescent="0.25">
      <c r="A13" t="s">
        <v>52</v>
      </c>
      <c r="B13" t="s">
        <v>40</v>
      </c>
      <c r="C13" s="17">
        <v>44764</v>
      </c>
      <c r="D13" s="7">
        <v>65000</v>
      </c>
      <c r="E13" t="s">
        <v>41</v>
      </c>
      <c r="F13" t="s">
        <v>53</v>
      </c>
      <c r="G13" s="7">
        <v>65000</v>
      </c>
      <c r="H13" s="7">
        <v>11000</v>
      </c>
      <c r="I13" s="12">
        <f>H13/G13*100</f>
        <v>16.923076923076923</v>
      </c>
      <c r="J13" s="7">
        <v>22673</v>
      </c>
      <c r="K13" s="7">
        <v>21319</v>
      </c>
      <c r="L13" s="7">
        <f>G13-K13</f>
        <v>43681</v>
      </c>
      <c r="M13" s="7">
        <v>2298.8115234375</v>
      </c>
      <c r="N13" s="22">
        <f>L13/M13</f>
        <v>19.001557785251634</v>
      </c>
      <c r="O13" s="26">
        <v>0</v>
      </c>
      <c r="P13" s="31" t="e">
        <f>L13/O13</f>
        <v>#DIV/0!</v>
      </c>
      <c r="Q13" s="36" t="s">
        <v>43</v>
      </c>
      <c r="R13" s="41">
        <f>ABS(N27-N13)*100</f>
        <v>1900.1557785251634</v>
      </c>
      <c r="S13" t="s">
        <v>44</v>
      </c>
      <c r="T13" t="s">
        <v>45</v>
      </c>
      <c r="U13" s="7">
        <v>19625</v>
      </c>
      <c r="V13" t="s">
        <v>46</v>
      </c>
      <c r="W13" s="17" t="s">
        <v>47</v>
      </c>
      <c r="Y13" t="s">
        <v>48</v>
      </c>
      <c r="Z13">
        <v>401</v>
      </c>
      <c r="AA13">
        <v>78</v>
      </c>
    </row>
    <row r="14" spans="1:64" x14ac:dyDescent="0.25">
      <c r="A14" t="s">
        <v>60</v>
      </c>
      <c r="B14" t="s">
        <v>40</v>
      </c>
      <c r="C14" s="17">
        <v>44337</v>
      </c>
      <c r="D14" s="7">
        <v>45000</v>
      </c>
      <c r="E14" t="s">
        <v>41</v>
      </c>
      <c r="F14" t="s">
        <v>42</v>
      </c>
      <c r="G14" s="7">
        <v>45000</v>
      </c>
      <c r="H14" s="7">
        <v>11600</v>
      </c>
      <c r="I14" s="12">
        <f>H14/G14*100</f>
        <v>25.777777777777779</v>
      </c>
      <c r="J14" s="7">
        <v>37320</v>
      </c>
      <c r="K14" s="7">
        <v>35989</v>
      </c>
      <c r="L14" s="7">
        <f>G14-K14</f>
        <v>9011</v>
      </c>
      <c r="M14" s="7">
        <v>2259.76220703125</v>
      </c>
      <c r="N14" s="22">
        <f>L14/M14</f>
        <v>3.9875877081058677</v>
      </c>
      <c r="O14" s="26">
        <v>0</v>
      </c>
      <c r="P14" s="31" t="e">
        <f>L14/O14</f>
        <v>#DIV/0!</v>
      </c>
      <c r="Q14" s="36" t="s">
        <v>43</v>
      </c>
      <c r="R14" s="41">
        <f>ABS(N7-N14)*100</f>
        <v>323.6250372604789</v>
      </c>
      <c r="S14" t="s">
        <v>44</v>
      </c>
      <c r="T14" t="s">
        <v>45</v>
      </c>
      <c r="U14" s="7">
        <v>33680</v>
      </c>
      <c r="V14" t="s">
        <v>46</v>
      </c>
      <c r="W14" s="17" t="s">
        <v>47</v>
      </c>
      <c r="Y14" t="s">
        <v>48</v>
      </c>
      <c r="Z14">
        <v>401</v>
      </c>
      <c r="AA14">
        <v>74</v>
      </c>
    </row>
    <row r="15" spans="1:64" x14ac:dyDescent="0.25">
      <c r="A15" t="s">
        <v>54</v>
      </c>
      <c r="B15" t="s">
        <v>55</v>
      </c>
      <c r="C15" s="17">
        <v>44431</v>
      </c>
      <c r="D15" s="7">
        <v>30000</v>
      </c>
      <c r="E15" t="s">
        <v>41</v>
      </c>
      <c r="F15" t="s">
        <v>42</v>
      </c>
      <c r="G15" s="7">
        <v>30000</v>
      </c>
      <c r="H15" s="7">
        <v>15200</v>
      </c>
      <c r="I15" s="12">
        <f>H15/G15*100</f>
        <v>50.666666666666671</v>
      </c>
      <c r="J15" s="7">
        <v>22526</v>
      </c>
      <c r="K15" s="7">
        <v>21187</v>
      </c>
      <c r="L15" s="7">
        <f>G15-K15</f>
        <v>8813</v>
      </c>
      <c r="M15" s="7">
        <v>2273.3447265625</v>
      </c>
      <c r="N15" s="22">
        <f>L15/M15</f>
        <v>3.8766667883783916</v>
      </c>
      <c r="O15" s="26">
        <v>0</v>
      </c>
      <c r="P15" s="31" t="e">
        <f>L15/O15</f>
        <v>#DIV/0!</v>
      </c>
      <c r="Q15" s="36" t="s">
        <v>43</v>
      </c>
      <c r="R15" s="41">
        <f>ABS(N7-N15)*100</f>
        <v>312.53294528773131</v>
      </c>
      <c r="S15" t="s">
        <v>44</v>
      </c>
      <c r="T15" t="s">
        <v>45</v>
      </c>
      <c r="U15" s="7">
        <v>19040</v>
      </c>
      <c r="V15" t="s">
        <v>46</v>
      </c>
      <c r="W15" s="17" t="s">
        <v>47</v>
      </c>
      <c r="Y15" t="s">
        <v>48</v>
      </c>
      <c r="Z15">
        <v>401</v>
      </c>
      <c r="AA15">
        <v>87</v>
      </c>
    </row>
    <row r="16" spans="1:64" x14ac:dyDescent="0.25">
      <c r="A16" t="s">
        <v>59</v>
      </c>
      <c r="B16" t="s">
        <v>40</v>
      </c>
      <c r="C16" s="17">
        <v>44371</v>
      </c>
      <c r="D16" s="7">
        <v>30000</v>
      </c>
      <c r="E16" t="s">
        <v>41</v>
      </c>
      <c r="F16" t="s">
        <v>42</v>
      </c>
      <c r="G16" s="7">
        <v>30000</v>
      </c>
      <c r="H16" s="7">
        <v>19000</v>
      </c>
      <c r="I16" s="12">
        <f>H16/G16*100</f>
        <v>63.333333333333329</v>
      </c>
      <c r="J16" s="7">
        <v>40583</v>
      </c>
      <c r="K16" s="7">
        <v>28647</v>
      </c>
      <c r="L16" s="7">
        <f>G16-K16</f>
        <v>1353</v>
      </c>
      <c r="M16" s="7">
        <v>20264.85546875</v>
      </c>
      <c r="N16" s="22">
        <f>L16/M16</f>
        <v>6.6765835171458898E-2</v>
      </c>
      <c r="O16" s="26">
        <v>0</v>
      </c>
      <c r="P16" s="31" t="e">
        <f>L16/O16</f>
        <v>#DIV/0!</v>
      </c>
      <c r="Q16" s="36" t="s">
        <v>43</v>
      </c>
      <c r="R16" s="41">
        <f>ABS(N7-N16)*100</f>
        <v>68.457150032961948</v>
      </c>
      <c r="S16" t="s">
        <v>50</v>
      </c>
      <c r="T16" t="s">
        <v>45</v>
      </c>
      <c r="U16" s="7">
        <v>24378</v>
      </c>
      <c r="V16" t="s">
        <v>46</v>
      </c>
      <c r="W16" s="17" t="s">
        <v>47</v>
      </c>
      <c r="Y16" t="s">
        <v>48</v>
      </c>
      <c r="Z16">
        <v>401</v>
      </c>
      <c r="AA16">
        <v>62</v>
      </c>
    </row>
    <row r="17" spans="1:27" x14ac:dyDescent="0.25">
      <c r="A17" t="s">
        <v>56</v>
      </c>
      <c r="B17" t="s">
        <v>40</v>
      </c>
      <c r="C17" s="17">
        <v>44414</v>
      </c>
      <c r="D17" s="7">
        <v>30000</v>
      </c>
      <c r="E17" t="s">
        <v>41</v>
      </c>
      <c r="F17" t="s">
        <v>42</v>
      </c>
      <c r="G17" s="7">
        <v>30000</v>
      </c>
      <c r="H17" s="7">
        <v>14900</v>
      </c>
      <c r="I17" s="12">
        <f>H17/G17*100</f>
        <v>49.666666666666664</v>
      </c>
      <c r="J17" s="7">
        <v>26199</v>
      </c>
      <c r="K17" s="7">
        <v>25260</v>
      </c>
      <c r="L17" s="7">
        <f>G17-K17</f>
        <v>4740</v>
      </c>
      <c r="M17" s="7">
        <v>1594.2275390625</v>
      </c>
      <c r="N17" s="22">
        <f>L17/M17</f>
        <v>2.9732267721252641</v>
      </c>
      <c r="O17" s="26">
        <v>0</v>
      </c>
      <c r="P17" s="31" t="e">
        <f>L17/O17</f>
        <v>#DIV/0!</v>
      </c>
      <c r="Q17" s="36" t="s">
        <v>43</v>
      </c>
      <c r="R17" s="41">
        <f>ABS(N7-N17)*100</f>
        <v>222.18894366241858</v>
      </c>
      <c r="S17" t="s">
        <v>44</v>
      </c>
      <c r="T17" t="s">
        <v>45</v>
      </c>
      <c r="U17" s="7">
        <v>22875</v>
      </c>
      <c r="V17" t="s">
        <v>46</v>
      </c>
      <c r="W17" s="17" t="s">
        <v>47</v>
      </c>
      <c r="Y17" t="s">
        <v>48</v>
      </c>
      <c r="Z17">
        <v>401</v>
      </c>
      <c r="AA17">
        <v>61</v>
      </c>
    </row>
    <row r="18" spans="1:27" x14ac:dyDescent="0.25">
      <c r="A18" t="s">
        <v>58</v>
      </c>
      <c r="B18" t="s">
        <v>40</v>
      </c>
      <c r="C18" s="17">
        <v>44442</v>
      </c>
      <c r="D18" s="7">
        <v>50000</v>
      </c>
      <c r="E18" t="s">
        <v>41</v>
      </c>
      <c r="F18" t="s">
        <v>42</v>
      </c>
      <c r="G18" s="7">
        <v>50000</v>
      </c>
      <c r="H18" s="7">
        <v>27500</v>
      </c>
      <c r="I18" s="12">
        <f>H18/G18*100</f>
        <v>55.000000000000007</v>
      </c>
      <c r="J18" s="7">
        <v>42426</v>
      </c>
      <c r="K18" s="7">
        <v>38219</v>
      </c>
      <c r="L18" s="7">
        <f>G18-K18</f>
        <v>11781</v>
      </c>
      <c r="M18" s="7">
        <v>7142.61474609375</v>
      </c>
      <c r="N18" s="22">
        <f>L18/M18</f>
        <v>1.6493959731543624</v>
      </c>
      <c r="O18" s="26">
        <v>0</v>
      </c>
      <c r="P18" s="31" t="e">
        <f>L18/O18</f>
        <v>#DIV/0!</v>
      </c>
      <c r="Q18" s="36" t="s">
        <v>43</v>
      </c>
      <c r="R18" s="41">
        <f>ABS(N7-N18)*100</f>
        <v>89.805863765328382</v>
      </c>
      <c r="S18" t="s">
        <v>50</v>
      </c>
      <c r="T18" t="s">
        <v>45</v>
      </c>
      <c r="U18" s="7">
        <v>33816</v>
      </c>
      <c r="V18" t="s">
        <v>46</v>
      </c>
      <c r="W18" s="17" t="s">
        <v>47</v>
      </c>
      <c r="Y18" t="s">
        <v>48</v>
      </c>
      <c r="Z18">
        <v>401</v>
      </c>
      <c r="AA18">
        <v>35</v>
      </c>
    </row>
  </sheetData>
  <conditionalFormatting sqref="A2:AM4 A11:AM1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F2184-AA60-4D6D-AF53-C0A35E0A64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2024-01-14T19:05:17Z</dcterms:created>
  <dcterms:modified xsi:type="dcterms:W3CDTF">2024-01-14T19:08:01Z</dcterms:modified>
</cp:coreProperties>
</file>