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ECFs\"/>
    </mc:Choice>
  </mc:AlternateContent>
  <xr:revisionPtr revIDLastSave="0" documentId="13_ncr:1_{E12311B9-CBC5-4E25-8BD6-BBCDD49833BB}" xr6:coauthVersionLast="47" xr6:coauthVersionMax="47" xr10:uidLastSave="{00000000-0000-0000-0000-000000000000}"/>
  <bookViews>
    <workbookView xWindow="28680" yWindow="-120" windowWidth="29040" windowHeight="15720" xr2:uid="{21DB6D56-0979-4355-91D7-FD9C3A5FBC32}"/>
  </bookViews>
  <sheets>
    <sheet name="E.C.F. Analysis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2" l="1"/>
  <c r="P51" i="2" s="1"/>
  <c r="I51" i="2"/>
  <c r="L3" i="2"/>
  <c r="P3" i="2" s="1"/>
  <c r="I3" i="2"/>
  <c r="I2" i="2"/>
  <c r="L2" i="2"/>
  <c r="N2" i="2" s="1"/>
  <c r="I4" i="2"/>
  <c r="L4" i="2"/>
  <c r="N4" i="2" s="1"/>
  <c r="I5" i="2"/>
  <c r="L5" i="2"/>
  <c r="N5" i="2" s="1"/>
  <c r="I6" i="2"/>
  <c r="L6" i="2"/>
  <c r="P6" i="2" s="1"/>
  <c r="I7" i="2"/>
  <c r="L7" i="2"/>
  <c r="N7" i="2" s="1"/>
  <c r="I8" i="2"/>
  <c r="L8" i="2"/>
  <c r="N8" i="2" s="1"/>
  <c r="I9" i="2"/>
  <c r="L9" i="2"/>
  <c r="N9" i="2" s="1"/>
  <c r="I10" i="2"/>
  <c r="L10" i="2"/>
  <c r="N10" i="2" s="1"/>
  <c r="I50" i="2"/>
  <c r="L50" i="2"/>
  <c r="N50" i="2" s="1"/>
  <c r="I11" i="2"/>
  <c r="L11" i="2"/>
  <c r="N11" i="2" s="1"/>
  <c r="I48" i="2"/>
  <c r="L48" i="2"/>
  <c r="N48" i="2" s="1"/>
  <c r="I12" i="2"/>
  <c r="L12" i="2"/>
  <c r="N12" i="2" s="1"/>
  <c r="I13" i="2"/>
  <c r="L13" i="2"/>
  <c r="N13" i="2" s="1"/>
  <c r="I14" i="2"/>
  <c r="L14" i="2"/>
  <c r="N14" i="2" s="1"/>
  <c r="I49" i="2"/>
  <c r="L49" i="2"/>
  <c r="P49" i="2" s="1"/>
  <c r="I15" i="2"/>
  <c r="L15" i="2"/>
  <c r="N15" i="2" s="1"/>
  <c r="I16" i="2"/>
  <c r="L16" i="2"/>
  <c r="P16" i="2" s="1"/>
  <c r="I17" i="2"/>
  <c r="L17" i="2"/>
  <c r="N17" i="2" s="1"/>
  <c r="I18" i="2"/>
  <c r="L18" i="2"/>
  <c r="P18" i="2" s="1"/>
  <c r="I19" i="2"/>
  <c r="L19" i="2"/>
  <c r="N19" i="2" s="1"/>
  <c r="I20" i="2"/>
  <c r="L20" i="2"/>
  <c r="N20" i="2" s="1"/>
  <c r="I21" i="2"/>
  <c r="L21" i="2"/>
  <c r="N21" i="2" s="1"/>
  <c r="I52" i="2"/>
  <c r="L52" i="2"/>
  <c r="N52" i="2" s="1"/>
  <c r="I22" i="2"/>
  <c r="L22" i="2"/>
  <c r="N22" i="2" s="1"/>
  <c r="I23" i="2"/>
  <c r="L23" i="2"/>
  <c r="P23" i="2" s="1"/>
  <c r="I24" i="2"/>
  <c r="L24" i="2"/>
  <c r="P24" i="2" s="1"/>
  <c r="I25" i="2"/>
  <c r="L25" i="2"/>
  <c r="P25" i="2" s="1"/>
  <c r="I26" i="2"/>
  <c r="L26" i="2"/>
  <c r="N26" i="2" s="1"/>
  <c r="I53" i="2"/>
  <c r="L53" i="2"/>
  <c r="N53" i="2" s="1"/>
  <c r="I27" i="2"/>
  <c r="L27" i="2"/>
  <c r="N27" i="2" s="1"/>
  <c r="I28" i="2"/>
  <c r="L28" i="2"/>
  <c r="N28" i="2" s="1"/>
  <c r="I29" i="2"/>
  <c r="L29" i="2"/>
  <c r="P29" i="2" s="1"/>
  <c r="I30" i="2"/>
  <c r="L30" i="2"/>
  <c r="N30" i="2" s="1"/>
  <c r="I31" i="2"/>
  <c r="L31" i="2"/>
  <c r="P31" i="2" s="1"/>
  <c r="I32" i="2"/>
  <c r="L32" i="2"/>
  <c r="N32" i="2" s="1"/>
  <c r="I33" i="2"/>
  <c r="L33" i="2"/>
  <c r="N33" i="2" s="1"/>
  <c r="I34" i="2"/>
  <c r="L34" i="2"/>
  <c r="N34" i="2" s="1"/>
  <c r="I35" i="2"/>
  <c r="L35" i="2"/>
  <c r="N35" i="2" s="1"/>
  <c r="I36" i="2"/>
  <c r="L36" i="2"/>
  <c r="N36" i="2" s="1"/>
  <c r="I37" i="2"/>
  <c r="L37" i="2"/>
  <c r="N37" i="2" s="1"/>
  <c r="I38" i="2"/>
  <c r="L38" i="2"/>
  <c r="N38" i="2" s="1"/>
  <c r="I39" i="2"/>
  <c r="L39" i="2"/>
  <c r="N39" i="2" s="1"/>
  <c r="D40" i="2"/>
  <c r="G40" i="2"/>
  <c r="H40" i="2"/>
  <c r="J40" i="2"/>
  <c r="M40" i="2"/>
  <c r="N51" i="2" l="1"/>
  <c r="R51" i="2" s="1"/>
  <c r="P52" i="2"/>
  <c r="N3" i="2"/>
  <c r="R3" i="2" s="1"/>
  <c r="N24" i="2"/>
  <c r="N49" i="2"/>
  <c r="N16" i="2"/>
  <c r="P12" i="2"/>
  <c r="P17" i="2"/>
  <c r="N25" i="2"/>
  <c r="P10" i="2"/>
  <c r="P32" i="2"/>
  <c r="N18" i="2"/>
  <c r="P30" i="2"/>
  <c r="P53" i="2"/>
  <c r="I41" i="2"/>
  <c r="P7" i="2"/>
  <c r="P33" i="2"/>
  <c r="P4" i="2"/>
  <c r="P38" i="2"/>
  <c r="P28" i="2"/>
  <c r="N6" i="2"/>
  <c r="P26" i="2"/>
  <c r="P37" i="2"/>
  <c r="P22" i="2"/>
  <c r="P9" i="2"/>
  <c r="I42" i="2"/>
  <c r="P20" i="2"/>
  <c r="P14" i="2"/>
  <c r="N29" i="2"/>
  <c r="L40" i="2"/>
  <c r="N41" i="2" s="1"/>
  <c r="P39" i="2"/>
  <c r="P35" i="2"/>
  <c r="P13" i="2"/>
  <c r="P11" i="2"/>
  <c r="N23" i="2"/>
  <c r="P15" i="2"/>
  <c r="N31" i="2"/>
  <c r="P36" i="2"/>
  <c r="P21" i="2"/>
  <c r="P48" i="2"/>
  <c r="P5" i="2"/>
  <c r="P8" i="2"/>
  <c r="P34" i="2"/>
  <c r="P27" i="2"/>
  <c r="P19" i="2"/>
  <c r="P50" i="2"/>
  <c r="P2" i="2"/>
  <c r="P40" i="2" l="1"/>
  <c r="Q41" i="2"/>
  <c r="N42" i="2"/>
  <c r="R5" i="2" s="1"/>
  <c r="R31" i="2" l="1"/>
  <c r="R15" i="2"/>
  <c r="R14" i="2"/>
  <c r="R25" i="2"/>
  <c r="R53" i="2"/>
  <c r="R27" i="2"/>
  <c r="R19" i="2"/>
  <c r="R17" i="2"/>
  <c r="R50" i="2"/>
  <c r="R20" i="2"/>
  <c r="R13" i="2"/>
  <c r="R30" i="2"/>
  <c r="R38" i="2"/>
  <c r="R7" i="2"/>
  <c r="R37" i="2"/>
  <c r="R40" i="2"/>
  <c r="R29" i="2"/>
  <c r="R32" i="2"/>
  <c r="R23" i="2"/>
  <c r="R26" i="2"/>
  <c r="R49" i="2"/>
  <c r="R16" i="2"/>
  <c r="R33" i="2"/>
  <c r="R9" i="2"/>
  <c r="R8" i="2"/>
  <c r="R4" i="2"/>
  <c r="R11" i="2"/>
  <c r="R52" i="2"/>
  <c r="R34" i="2"/>
  <c r="R36" i="2"/>
  <c r="R2" i="2"/>
  <c r="R22" i="2"/>
  <c r="R28" i="2"/>
  <c r="R18" i="2"/>
  <c r="R21" i="2"/>
  <c r="R12" i="2"/>
  <c r="R39" i="2"/>
  <c r="R10" i="2"/>
  <c r="R48" i="2"/>
  <c r="R6" i="2"/>
  <c r="R35" i="2"/>
  <c r="R24" i="2"/>
  <c r="Q42" i="2" l="1"/>
  <c r="S42" i="2" s="1"/>
</calcChain>
</file>

<file path=xl/sharedStrings.xml><?xml version="1.0" encoding="utf-8"?>
<sst xmlns="http://schemas.openxmlformats.org/spreadsheetml/2006/main" count="490" uniqueCount="150">
  <si>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</si>
  <si>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</si>
  <si>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</si>
  <si>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</si>
  <si>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</si>
  <si>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</si>
  <si>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</si>
  <si>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</si>
  <si>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</si>
  <si>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</si>
  <si>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</si>
  <si>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</si>
  <si>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</si>
  <si>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</si>
  <si>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</si>
  <si>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</si>
  <si>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</si>
  <si>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</si>
  <si>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</si>
  <si>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</si>
  <si>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</si>
  <si>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</si>
  <si>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</si>
  <si>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</si>
  <si>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</si>
  <si>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</si>
  <si>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</si>
  <si>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</si>
  <si>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</si>
  <si>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</si>
  <si>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</si>
  <si>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</si>
  <si>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</si>
  <si>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</si>
  <si>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</si>
  <si>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</si>
  <si>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</si>
  <si>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</si>
  <si>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</si>
  <si>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WD</t>
  </si>
  <si>
    <t>19-MULTI PARCEL ARM'S LENGTH</t>
  </si>
  <si>
    <t>SBN</t>
  </si>
  <si>
    <t>1 STORY</t>
  </si>
  <si>
    <t>RESIDENTIAL</t>
  </si>
  <si>
    <t>No</t>
  </si>
  <si>
    <t xml:space="preserve">  /  /    </t>
  </si>
  <si>
    <t>SBN - SUBURBAN NORTH</t>
  </si>
  <si>
    <t>20-003-034-00</t>
  </si>
  <si>
    <t>3495 65TH ST</t>
  </si>
  <si>
    <t>03-ARM'S LENGTH</t>
  </si>
  <si>
    <t>RES 1 FAMILY</t>
  </si>
  <si>
    <t>20-003-044-20</t>
  </si>
  <si>
    <t>3507 64TH ST</t>
  </si>
  <si>
    <t>1.5 STORY</t>
  </si>
  <si>
    <t>20-003-044-40</t>
  </si>
  <si>
    <t>3501 64TH ST</t>
  </si>
  <si>
    <t>BI-LEVEL</t>
  </si>
  <si>
    <t>20-003-055-10</t>
  </si>
  <si>
    <t>3490 65TH ST</t>
  </si>
  <si>
    <t>20-003-065-04</t>
  </si>
  <si>
    <t>3515 66TH ST</t>
  </si>
  <si>
    <t>20-003-085-30</t>
  </si>
  <si>
    <t>6405 DANIEL DRIVE</t>
  </si>
  <si>
    <t>20-003-093-02</t>
  </si>
  <si>
    <t>3437 64TH ST</t>
  </si>
  <si>
    <t>20-003-095-50</t>
  </si>
  <si>
    <t>6421 134TH AVE</t>
  </si>
  <si>
    <t>2 STORY</t>
  </si>
  <si>
    <t>20-003-095-60</t>
  </si>
  <si>
    <t>RES VAC</t>
  </si>
  <si>
    <t>20-010-048-00</t>
  </si>
  <si>
    <t>191 S MAPLE ST</t>
  </si>
  <si>
    <t>2.5 STORY</t>
  </si>
  <si>
    <t>20-017-015-10</t>
  </si>
  <si>
    <t>6835 WILEY RD</t>
  </si>
  <si>
    <t>20-017-015-30</t>
  </si>
  <si>
    <t>6839 WILEY RD</t>
  </si>
  <si>
    <t>20-022-001-70</t>
  </si>
  <si>
    <t>2932 PEACH CREEK CT</t>
  </si>
  <si>
    <t>20-023-013-90</t>
  </si>
  <si>
    <t>20-023-012-41</t>
  </si>
  <si>
    <t>2971 PEACH CREEK CT</t>
  </si>
  <si>
    <t>KRA-KALAMZOO RIVER AREA</t>
  </si>
  <si>
    <t>20-090-006-00</t>
  </si>
  <si>
    <t>3357 CLEARVIEW LANE</t>
  </si>
  <si>
    <t>20-090-014-00</t>
  </si>
  <si>
    <t>3341 CLEARVIEW LN</t>
  </si>
  <si>
    <t>1.75 STORY</t>
  </si>
  <si>
    <t>20-105-004-00</t>
  </si>
  <si>
    <t>3439 CLEARBROOK CT</t>
  </si>
  <si>
    <t>20-110-003-00</t>
  </si>
  <si>
    <t>3359 CLEARBROOK GREEN</t>
  </si>
  <si>
    <t>RES DUPLEX</t>
  </si>
  <si>
    <t>20-110-006-00</t>
  </si>
  <si>
    <t>3367 CLEARBROOK GREEN</t>
  </si>
  <si>
    <t>20-110-008-00</t>
  </si>
  <si>
    <t>3366 CLEARBROOK GREEN</t>
  </si>
  <si>
    <t>20-110-016-00</t>
  </si>
  <si>
    <t>3338 CLEARBROOK GREEN</t>
  </si>
  <si>
    <t>20-110-019-00</t>
  </si>
  <si>
    <t>3356 CLEARBROOK GREEN</t>
  </si>
  <si>
    <t>RES CONDO</t>
  </si>
  <si>
    <t>20-110-020-00</t>
  </si>
  <si>
    <t>3358 CLEARBROOK GREEN #20</t>
  </si>
  <si>
    <t>20-180-007-00</t>
  </si>
  <si>
    <t>3538 SHARON LN</t>
  </si>
  <si>
    <t>TRI-LEVEL</t>
  </si>
  <si>
    <t>20-180-023-00</t>
  </si>
  <si>
    <t>3547 SANDRA LN</t>
  </si>
  <si>
    <t>20-003-043-30</t>
  </si>
  <si>
    <t>20-180-026-00</t>
  </si>
  <si>
    <t>3541 SANDRA LANE</t>
  </si>
  <si>
    <t>20-003-043-60</t>
  </si>
  <si>
    <t>20-250-008-00</t>
  </si>
  <si>
    <t>3440 MAPLE GATE DR</t>
  </si>
  <si>
    <t>20-250-024-00</t>
  </si>
  <si>
    <t>6427 PALMETTO CT</t>
  </si>
  <si>
    <t>20-265-016-00</t>
  </si>
  <si>
    <t>2967 COLFAX COURT</t>
  </si>
  <si>
    <t>20-265-021-00</t>
  </si>
  <si>
    <t>2962 COLFAX COURT</t>
  </si>
  <si>
    <t>20-285-010-00</t>
  </si>
  <si>
    <t>6282 HAWTHORNE COURT</t>
  </si>
  <si>
    <t>20-290-007-00</t>
  </si>
  <si>
    <t>3486 WKAMA WAY</t>
  </si>
  <si>
    <t>20-290-014-00</t>
  </si>
  <si>
    <t>6432 OTOTEMAN TR</t>
  </si>
  <si>
    <t>20-290-017-00</t>
  </si>
  <si>
    <t>6444 OTOTEMAN TR</t>
  </si>
  <si>
    <t xml:space="preserve">WD </t>
  </si>
  <si>
    <t>20-343-015-00</t>
  </si>
  <si>
    <t>3524 KEPPEL LN</t>
  </si>
  <si>
    <t>20-343-019-00</t>
  </si>
  <si>
    <t>3519 KEPPEL LANE</t>
  </si>
  <si>
    <t>20-344-016-00</t>
  </si>
  <si>
    <t>6503 SANCTUARY TR</t>
  </si>
  <si>
    <t>20-344-031-00</t>
  </si>
  <si>
    <t>6556 SANCTUARY TR</t>
  </si>
  <si>
    <t>20-391-004-00</t>
  </si>
  <si>
    <t>6568 OLD SINGAPORE TR</t>
  </si>
  <si>
    <t>20-391-022-00</t>
  </si>
  <si>
    <t>6509 OLD SINGAPORE TR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</si>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</sst>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5BA84-A9F9-4273-9EE0-C285751B1CF6}">
  <dimension ref="A1:BL53"/>
  <sheetViews>
    <sheetView tabSelected="1" topLeftCell="A22" workbookViewId="0">
      <selection activeCell="D32" sqref="D32"/>
    </sheetView>
  </sheetViews>
  <sheetFormatPr defaultRowHeight="15" x14ac:dyDescent="0.25"/>
  <cols>
    <col min="1" max="1" width="14.28515625" bestFit="1" customWidth="1"/>
    <col min="2" max="2" width="27.42578125" bestFit="1" customWidth="1"/>
    <col min="3" max="3" width="9.28515625" style="17" bestFit="1" customWidth="1"/>
    <col min="4" max="4" width="11.85546875" style="7" bestFit="1" customWidth="1"/>
    <col min="5" max="5" width="5.5703125" bestFit="1" customWidth="1"/>
    <col min="6" max="6" width="30.140625" bestFit="1" customWidth="1"/>
    <col min="7" max="7" width="11.8554687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.7109375" style="22" bestFit="1" customWidth="1"/>
    <col min="15" max="15" width="10.140625" style="26" bestFit="1" customWidth="1"/>
    <col min="16" max="16" width="15.5703125" style="31" bestFit="1" customWidth="1"/>
    <col min="17" max="17" width="8.7109375" style="39" bestFit="1" customWidth="1"/>
    <col min="18" max="18" width="18.85546875" style="41" bestFit="1" customWidth="1"/>
    <col min="19" max="19" width="13.28515625" bestFit="1" customWidth="1"/>
    <col min="20" max="20" width="12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26.85546875" bestFit="1" customWidth="1"/>
    <col min="25" max="25" width="26.7109375" bestFit="1" customWidth="1"/>
    <col min="26" max="27" width="13.7109375" bestFit="1" customWidth="1"/>
    <col min="28" max="28" width="18" bestFit="1" customWidth="1"/>
    <col min="29" max="29" width="6.85546875" bestFit="1" customWidth="1"/>
    <col min="30" max="30" width="13.140625" bestFit="1" customWidth="1"/>
    <col min="31" max="31" width="6.5703125" bestFit="1" customWidth="1"/>
    <col min="32" max="32" width="19.85546875" bestFit="1" customWidth="1"/>
    <col min="33" max="33" width="16.42578125" bestFit="1" customWidth="1"/>
    <col min="34" max="34" width="15.42578125" bestFit="1" customWidth="1"/>
    <col min="35" max="35" width="11" bestFit="1" customWidth="1"/>
    <col min="36" max="36" width="16.85546875" bestFit="1" customWidth="1"/>
    <col min="37" max="37" width="21.5703125" bestFit="1" customWidth="1"/>
    <col min="38" max="38" width="21" bestFit="1" customWidth="1"/>
    <col min="39" max="39" width="16.570312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5" t="s">
        <v>14</v>
      </c>
      <c r="P1" s="30" t="s">
        <v>15</v>
      </c>
      <c r="Q1" s="35" t="s">
        <v>16</v>
      </c>
      <c r="R1" s="40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51</v>
      </c>
      <c r="B2" t="s">
        <v>52</v>
      </c>
      <c r="C2" s="17">
        <v>44340</v>
      </c>
      <c r="D2" s="7">
        <v>373400</v>
      </c>
      <c r="E2" t="s">
        <v>39</v>
      </c>
      <c r="F2" t="s">
        <v>49</v>
      </c>
      <c r="G2" s="7">
        <v>373400</v>
      </c>
      <c r="H2" s="7">
        <v>141200</v>
      </c>
      <c r="I2" s="12">
        <f t="shared" ref="I2:I39" si="0">H2/G2*100</f>
        <v>37.814675950723085</v>
      </c>
      <c r="J2" s="7">
        <v>349278</v>
      </c>
      <c r="K2" s="7">
        <v>66183</v>
      </c>
      <c r="L2" s="7">
        <f t="shared" ref="L2:L39" si="1">G2-K2</f>
        <v>307217</v>
      </c>
      <c r="M2" s="7">
        <v>279738.15625</v>
      </c>
      <c r="N2" s="22">
        <f t="shared" ref="N2:N39" si="2">L2/M2</f>
        <v>1.0982305886274675</v>
      </c>
      <c r="O2" s="26">
        <v>1284</v>
      </c>
      <c r="P2" s="31">
        <f t="shared" ref="P2:P39" si="3">L2/O2</f>
        <v>239.26557632398755</v>
      </c>
      <c r="Q2" s="36" t="s">
        <v>41</v>
      </c>
      <c r="R2" s="41">
        <f>ABS(N42-N2)*100</f>
        <v>6.6826770852086437</v>
      </c>
      <c r="S2" t="s">
        <v>53</v>
      </c>
      <c r="T2" t="s">
        <v>50</v>
      </c>
      <c r="U2" s="7">
        <v>54600</v>
      </c>
      <c r="V2" t="s">
        <v>44</v>
      </c>
      <c r="W2" s="17" t="s">
        <v>45</v>
      </c>
      <c r="Y2" t="s">
        <v>46</v>
      </c>
      <c r="Z2">
        <v>401</v>
      </c>
      <c r="AA2">
        <v>90</v>
      </c>
    </row>
    <row r="3" spans="1:64" x14ac:dyDescent="0.25">
      <c r="A3" t="s">
        <v>47</v>
      </c>
      <c r="B3" t="s">
        <v>48</v>
      </c>
      <c r="C3" s="17">
        <v>44378</v>
      </c>
      <c r="D3" s="7">
        <v>227000</v>
      </c>
      <c r="E3" t="s">
        <v>39</v>
      </c>
      <c r="F3" t="s">
        <v>49</v>
      </c>
      <c r="G3" s="7">
        <v>227000</v>
      </c>
      <c r="H3" s="7">
        <v>67500</v>
      </c>
      <c r="I3" s="12">
        <f t="shared" si="0"/>
        <v>29.735682819383257</v>
      </c>
      <c r="J3" s="7">
        <v>162927</v>
      </c>
      <c r="K3" s="7">
        <v>47202</v>
      </c>
      <c r="L3" s="7">
        <f t="shared" si="1"/>
        <v>179798</v>
      </c>
      <c r="M3" s="7">
        <v>114352.765625</v>
      </c>
      <c r="N3" s="22">
        <f t="shared" si="2"/>
        <v>1.5723100269355641</v>
      </c>
      <c r="O3" s="26">
        <v>856</v>
      </c>
      <c r="P3" s="31">
        <f t="shared" si="3"/>
        <v>210.04439252336448</v>
      </c>
      <c r="Q3" s="36" t="s">
        <v>41</v>
      </c>
      <c r="R3" s="41">
        <f>ABS(N99-N3)*100</f>
        <v>157.23100269355641</v>
      </c>
      <c r="S3" t="s">
        <v>42</v>
      </c>
      <c r="T3" t="s">
        <v>50</v>
      </c>
      <c r="U3" s="7">
        <v>41000</v>
      </c>
      <c r="V3" t="s">
        <v>44</v>
      </c>
      <c r="W3" s="17" t="s">
        <v>45</v>
      </c>
      <c r="Y3" t="s">
        <v>46</v>
      </c>
      <c r="Z3">
        <v>401</v>
      </c>
      <c r="AA3">
        <v>81</v>
      </c>
    </row>
    <row r="4" spans="1:64" x14ac:dyDescent="0.25">
      <c r="A4" t="s">
        <v>54</v>
      </c>
      <c r="B4" t="s">
        <v>55</v>
      </c>
      <c r="C4" s="17">
        <v>44851</v>
      </c>
      <c r="D4" s="7">
        <v>390000</v>
      </c>
      <c r="E4" t="s">
        <v>39</v>
      </c>
      <c r="F4" t="s">
        <v>49</v>
      </c>
      <c r="G4" s="7">
        <v>390000</v>
      </c>
      <c r="H4" s="7">
        <v>131200</v>
      </c>
      <c r="I4" s="12">
        <f t="shared" si="0"/>
        <v>33.641025641025642</v>
      </c>
      <c r="J4" s="7">
        <v>305145</v>
      </c>
      <c r="K4" s="7">
        <v>64557</v>
      </c>
      <c r="L4" s="7">
        <f t="shared" si="1"/>
        <v>325443</v>
      </c>
      <c r="M4" s="7">
        <v>237735.171875</v>
      </c>
      <c r="N4" s="22">
        <f t="shared" si="2"/>
        <v>1.3689308041096937</v>
      </c>
      <c r="O4" s="26">
        <v>1680</v>
      </c>
      <c r="P4" s="31">
        <f t="shared" si="3"/>
        <v>193.71607142857144</v>
      </c>
      <c r="Q4" s="36" t="s">
        <v>41</v>
      </c>
      <c r="R4" s="41">
        <f>ABS(N42-N4)*100</f>
        <v>20.387344463013978</v>
      </c>
      <c r="S4" t="s">
        <v>56</v>
      </c>
      <c r="T4" t="s">
        <v>50</v>
      </c>
      <c r="U4" s="7">
        <v>49200</v>
      </c>
      <c r="V4" t="s">
        <v>44</v>
      </c>
      <c r="W4" s="17" t="s">
        <v>45</v>
      </c>
      <c r="Y4" t="s">
        <v>46</v>
      </c>
      <c r="Z4">
        <v>401</v>
      </c>
      <c r="AA4">
        <v>90</v>
      </c>
    </row>
    <row r="5" spans="1:64" x14ac:dyDescent="0.25">
      <c r="A5" t="s">
        <v>57</v>
      </c>
      <c r="B5" t="s">
        <v>58</v>
      </c>
      <c r="C5" s="17">
        <v>44483</v>
      </c>
      <c r="D5" s="7">
        <v>650000</v>
      </c>
      <c r="E5" t="s">
        <v>39</v>
      </c>
      <c r="F5" t="s">
        <v>49</v>
      </c>
      <c r="G5" s="7">
        <v>650000</v>
      </c>
      <c r="H5" s="7">
        <v>202100</v>
      </c>
      <c r="I5" s="12">
        <f t="shared" si="0"/>
        <v>31.092307692307692</v>
      </c>
      <c r="J5" s="7">
        <v>493152</v>
      </c>
      <c r="K5" s="7">
        <v>120730</v>
      </c>
      <c r="L5" s="7">
        <f t="shared" si="1"/>
        <v>529270</v>
      </c>
      <c r="M5" s="7">
        <v>368005.9375</v>
      </c>
      <c r="N5" s="22">
        <f t="shared" si="2"/>
        <v>1.4382104908293769</v>
      </c>
      <c r="O5" s="26">
        <v>1532</v>
      </c>
      <c r="P5" s="31">
        <f t="shared" si="3"/>
        <v>345.47650130548305</v>
      </c>
      <c r="Q5" s="36" t="s">
        <v>41</v>
      </c>
      <c r="R5" s="41">
        <f>ABS(N42-N5)*100</f>
        <v>27.315313134982301</v>
      </c>
      <c r="S5" t="s">
        <v>42</v>
      </c>
      <c r="T5" t="s">
        <v>50</v>
      </c>
      <c r="U5" s="7">
        <v>102500</v>
      </c>
      <c r="V5" t="s">
        <v>44</v>
      </c>
      <c r="W5" s="17" t="s">
        <v>45</v>
      </c>
      <c r="Y5" t="s">
        <v>46</v>
      </c>
      <c r="Z5">
        <v>401</v>
      </c>
      <c r="AA5">
        <v>91</v>
      </c>
    </row>
    <row r="6" spans="1:64" x14ac:dyDescent="0.25">
      <c r="A6" t="s">
        <v>59</v>
      </c>
      <c r="B6" t="s">
        <v>60</v>
      </c>
      <c r="C6" s="17">
        <v>44501</v>
      </c>
      <c r="D6" s="7">
        <v>900000</v>
      </c>
      <c r="E6" t="s">
        <v>39</v>
      </c>
      <c r="F6" t="s">
        <v>49</v>
      </c>
      <c r="G6" s="7">
        <v>900000</v>
      </c>
      <c r="H6" s="7">
        <v>164100</v>
      </c>
      <c r="I6" s="12">
        <f t="shared" si="0"/>
        <v>18.233333333333331</v>
      </c>
      <c r="J6" s="7">
        <v>661735</v>
      </c>
      <c r="K6" s="7">
        <v>177301</v>
      </c>
      <c r="L6" s="7">
        <f t="shared" si="1"/>
        <v>722699</v>
      </c>
      <c r="M6" s="7">
        <v>478689.71875</v>
      </c>
      <c r="N6" s="22">
        <f t="shared" si="2"/>
        <v>1.5097441446772246</v>
      </c>
      <c r="O6" s="26">
        <v>2668</v>
      </c>
      <c r="P6" s="31">
        <f t="shared" si="3"/>
        <v>270.87668665667167</v>
      </c>
      <c r="Q6" s="36" t="s">
        <v>41</v>
      </c>
      <c r="R6" s="41">
        <f>ABS(N42-N6)*100</f>
        <v>34.468678519767067</v>
      </c>
      <c r="S6" t="s">
        <v>53</v>
      </c>
      <c r="T6" t="s">
        <v>50</v>
      </c>
      <c r="U6" s="7">
        <v>134063</v>
      </c>
      <c r="V6" t="s">
        <v>44</v>
      </c>
      <c r="W6" s="17" t="s">
        <v>45</v>
      </c>
      <c r="Y6" t="s">
        <v>46</v>
      </c>
      <c r="Z6">
        <v>401</v>
      </c>
      <c r="AA6">
        <v>91</v>
      </c>
    </row>
    <row r="7" spans="1:64" x14ac:dyDescent="0.25">
      <c r="A7" t="s">
        <v>61</v>
      </c>
      <c r="B7" t="s">
        <v>62</v>
      </c>
      <c r="C7" s="17">
        <v>44924</v>
      </c>
      <c r="D7" s="7">
        <v>677000</v>
      </c>
      <c r="E7" t="s">
        <v>39</v>
      </c>
      <c r="F7" t="s">
        <v>49</v>
      </c>
      <c r="G7" s="7">
        <v>677000</v>
      </c>
      <c r="H7" s="7">
        <v>251500</v>
      </c>
      <c r="I7" s="12">
        <f t="shared" si="0"/>
        <v>37.149187592319052</v>
      </c>
      <c r="J7" s="7">
        <v>588174</v>
      </c>
      <c r="K7" s="7">
        <v>109949</v>
      </c>
      <c r="L7" s="7">
        <f t="shared" si="1"/>
        <v>567051</v>
      </c>
      <c r="M7" s="7">
        <v>472554.34375</v>
      </c>
      <c r="N7" s="22">
        <f t="shared" si="2"/>
        <v>1.1999699240940476</v>
      </c>
      <c r="O7" s="26">
        <v>1368</v>
      </c>
      <c r="P7" s="31">
        <f t="shared" si="3"/>
        <v>414.51096491228071</v>
      </c>
      <c r="Q7" s="36" t="s">
        <v>41</v>
      </c>
      <c r="R7" s="41">
        <f>ABS(N42-N7)*100</f>
        <v>3.4912564614493657</v>
      </c>
      <c r="S7" t="s">
        <v>42</v>
      </c>
      <c r="T7" t="s">
        <v>50</v>
      </c>
      <c r="U7" s="7">
        <v>99750</v>
      </c>
      <c r="V7" t="s">
        <v>44</v>
      </c>
      <c r="W7" s="17" t="s">
        <v>45</v>
      </c>
      <c r="Y7" t="s">
        <v>46</v>
      </c>
      <c r="Z7">
        <v>401</v>
      </c>
      <c r="AA7">
        <v>95</v>
      </c>
    </row>
    <row r="8" spans="1:64" x14ac:dyDescent="0.25">
      <c r="A8" t="s">
        <v>63</v>
      </c>
      <c r="B8" t="s">
        <v>64</v>
      </c>
      <c r="C8" s="17">
        <v>44988</v>
      </c>
      <c r="D8" s="7">
        <v>535000</v>
      </c>
      <c r="E8" t="s">
        <v>39</v>
      </c>
      <c r="F8" t="s">
        <v>49</v>
      </c>
      <c r="G8" s="7">
        <v>535000</v>
      </c>
      <c r="H8" s="7">
        <v>0</v>
      </c>
      <c r="I8" s="12">
        <f t="shared" si="0"/>
        <v>0</v>
      </c>
      <c r="J8" s="7">
        <v>391540</v>
      </c>
      <c r="K8" s="7">
        <v>62986</v>
      </c>
      <c r="L8" s="7">
        <f t="shared" si="1"/>
        <v>472014</v>
      </c>
      <c r="M8" s="7">
        <v>324658.09375</v>
      </c>
      <c r="N8" s="22">
        <f t="shared" si="2"/>
        <v>1.4538802792437697</v>
      </c>
      <c r="O8" s="26">
        <v>1968</v>
      </c>
      <c r="P8" s="31">
        <f t="shared" si="3"/>
        <v>239.84451219512195</v>
      </c>
      <c r="Q8" s="36" t="s">
        <v>41</v>
      </c>
      <c r="R8" s="41">
        <f>ABS(N42-N8)*100</f>
        <v>28.88229197642158</v>
      </c>
      <c r="S8" t="s">
        <v>42</v>
      </c>
      <c r="U8" s="7">
        <v>44250</v>
      </c>
      <c r="V8" t="s">
        <v>44</v>
      </c>
      <c r="W8" s="17" t="s">
        <v>45</v>
      </c>
      <c r="Y8" t="s">
        <v>46</v>
      </c>
      <c r="Z8">
        <v>401</v>
      </c>
      <c r="AA8">
        <v>85</v>
      </c>
    </row>
    <row r="9" spans="1:64" x14ac:dyDescent="0.25">
      <c r="A9" t="s">
        <v>65</v>
      </c>
      <c r="B9" t="s">
        <v>66</v>
      </c>
      <c r="C9" s="17">
        <v>44494</v>
      </c>
      <c r="D9" s="7">
        <v>260000</v>
      </c>
      <c r="E9" t="s">
        <v>39</v>
      </c>
      <c r="F9" t="s">
        <v>40</v>
      </c>
      <c r="G9" s="7">
        <v>260000</v>
      </c>
      <c r="H9" s="7">
        <v>120200</v>
      </c>
      <c r="I9" s="12">
        <f t="shared" si="0"/>
        <v>46.230769230769234</v>
      </c>
      <c r="J9" s="7">
        <v>300959</v>
      </c>
      <c r="K9" s="7">
        <v>112180</v>
      </c>
      <c r="L9" s="7">
        <f t="shared" si="1"/>
        <v>147820</v>
      </c>
      <c r="M9" s="7">
        <v>160752.96875</v>
      </c>
      <c r="N9" s="22">
        <f t="shared" si="2"/>
        <v>0.91954755890005924</v>
      </c>
      <c r="O9" s="26">
        <v>1978</v>
      </c>
      <c r="P9" s="31">
        <f t="shared" si="3"/>
        <v>74.732052578361987</v>
      </c>
      <c r="Q9" s="36" t="s">
        <v>41</v>
      </c>
      <c r="R9" s="41">
        <f>ABS(N42-N9)*100</f>
        <v>24.550980057949467</v>
      </c>
      <c r="S9" t="s">
        <v>67</v>
      </c>
      <c r="T9" t="s">
        <v>50</v>
      </c>
      <c r="U9" s="7">
        <v>100383</v>
      </c>
      <c r="V9" t="s">
        <v>44</v>
      </c>
      <c r="W9" s="17" t="s">
        <v>45</v>
      </c>
      <c r="X9" t="s">
        <v>68</v>
      </c>
      <c r="Y9" t="s">
        <v>46</v>
      </c>
      <c r="Z9">
        <v>401</v>
      </c>
      <c r="AA9">
        <v>60</v>
      </c>
    </row>
    <row r="10" spans="1:64" x14ac:dyDescent="0.25">
      <c r="A10" t="s">
        <v>70</v>
      </c>
      <c r="B10" t="s">
        <v>71</v>
      </c>
      <c r="C10" s="17">
        <v>44918</v>
      </c>
      <c r="D10" s="7">
        <v>499000</v>
      </c>
      <c r="E10" t="s">
        <v>39</v>
      </c>
      <c r="F10" t="s">
        <v>49</v>
      </c>
      <c r="G10" s="7">
        <v>499000</v>
      </c>
      <c r="H10" s="7">
        <v>121600</v>
      </c>
      <c r="I10" s="12">
        <f t="shared" si="0"/>
        <v>24.368737474949899</v>
      </c>
      <c r="J10" s="7">
        <v>467834</v>
      </c>
      <c r="K10" s="7">
        <v>178818</v>
      </c>
      <c r="L10" s="7">
        <f t="shared" si="1"/>
        <v>320182</v>
      </c>
      <c r="M10" s="7">
        <v>285588.9375</v>
      </c>
      <c r="N10" s="22">
        <f t="shared" si="2"/>
        <v>1.1211288602521587</v>
      </c>
      <c r="O10" s="26">
        <v>1300</v>
      </c>
      <c r="P10" s="31">
        <f t="shared" si="3"/>
        <v>246.29384615384615</v>
      </c>
      <c r="Q10" s="36" t="s">
        <v>41</v>
      </c>
      <c r="R10" s="41">
        <f>ABS(N42-N10)*100</f>
        <v>4.3928499227395168</v>
      </c>
      <c r="S10" t="s">
        <v>72</v>
      </c>
      <c r="T10" t="s">
        <v>50</v>
      </c>
      <c r="U10" s="7">
        <v>170150</v>
      </c>
      <c r="V10" t="s">
        <v>44</v>
      </c>
      <c r="W10" s="17" t="s">
        <v>45</v>
      </c>
      <c r="Y10" t="s">
        <v>46</v>
      </c>
      <c r="Z10">
        <v>401</v>
      </c>
      <c r="AA10">
        <v>88</v>
      </c>
    </row>
    <row r="11" spans="1:64" x14ac:dyDescent="0.25">
      <c r="A11" t="s">
        <v>75</v>
      </c>
      <c r="B11" t="s">
        <v>76</v>
      </c>
      <c r="C11" s="17">
        <v>44491</v>
      </c>
      <c r="D11" s="7">
        <v>865000</v>
      </c>
      <c r="E11" t="s">
        <v>39</v>
      </c>
      <c r="F11" t="s">
        <v>49</v>
      </c>
      <c r="G11" s="7">
        <v>865000</v>
      </c>
      <c r="H11" s="7">
        <v>293500</v>
      </c>
      <c r="I11" s="12">
        <f t="shared" si="0"/>
        <v>33.930635838150295</v>
      </c>
      <c r="J11" s="7">
        <v>712635</v>
      </c>
      <c r="K11" s="7">
        <v>73283</v>
      </c>
      <c r="L11" s="7">
        <f t="shared" si="1"/>
        <v>791717</v>
      </c>
      <c r="M11" s="7">
        <v>631770.75</v>
      </c>
      <c r="N11" s="22">
        <f t="shared" si="2"/>
        <v>1.2531713441940768</v>
      </c>
      <c r="O11" s="26">
        <v>2648</v>
      </c>
      <c r="P11" s="31">
        <f t="shared" si="3"/>
        <v>298.98678247734136</v>
      </c>
      <c r="Q11" s="36" t="s">
        <v>41</v>
      </c>
      <c r="R11" s="41">
        <f>ABS(N42-N11)*100</f>
        <v>8.8113984714522928</v>
      </c>
      <c r="S11" t="s">
        <v>67</v>
      </c>
      <c r="T11" t="s">
        <v>43</v>
      </c>
      <c r="U11" s="7">
        <v>41000</v>
      </c>
      <c r="V11" t="s">
        <v>44</v>
      </c>
      <c r="W11" s="17" t="s">
        <v>45</v>
      </c>
      <c r="Y11" t="s">
        <v>46</v>
      </c>
      <c r="Z11">
        <v>401</v>
      </c>
      <c r="AA11">
        <v>91</v>
      </c>
    </row>
    <row r="12" spans="1:64" x14ac:dyDescent="0.25">
      <c r="A12" t="s">
        <v>77</v>
      </c>
      <c r="B12" t="s">
        <v>78</v>
      </c>
      <c r="C12" s="17">
        <v>44728</v>
      </c>
      <c r="D12" s="7">
        <v>890000</v>
      </c>
      <c r="E12" t="s">
        <v>39</v>
      </c>
      <c r="F12" t="s">
        <v>40</v>
      </c>
      <c r="G12" s="7">
        <v>890000</v>
      </c>
      <c r="H12" s="7">
        <v>426200</v>
      </c>
      <c r="I12" s="12">
        <f t="shared" si="0"/>
        <v>47.887640449438202</v>
      </c>
      <c r="J12" s="7">
        <v>901072</v>
      </c>
      <c r="K12" s="7">
        <v>159310</v>
      </c>
      <c r="L12" s="7">
        <f t="shared" si="1"/>
        <v>730690</v>
      </c>
      <c r="M12" s="7">
        <v>730088.9375</v>
      </c>
      <c r="N12" s="22">
        <f t="shared" si="2"/>
        <v>1.0008232729865187</v>
      </c>
      <c r="O12" s="26">
        <v>2548</v>
      </c>
      <c r="P12" s="31">
        <f t="shared" si="3"/>
        <v>286.77001569858714</v>
      </c>
      <c r="Q12" s="36" t="s">
        <v>41</v>
      </c>
      <c r="R12" s="41">
        <f>ABS(N42-N12)*100</f>
        <v>16.423408649303518</v>
      </c>
      <c r="S12" t="s">
        <v>42</v>
      </c>
      <c r="T12" t="s">
        <v>50</v>
      </c>
      <c r="U12" s="7">
        <v>124968</v>
      </c>
      <c r="V12" t="s">
        <v>44</v>
      </c>
      <c r="W12" s="17" t="s">
        <v>45</v>
      </c>
      <c r="X12" t="s">
        <v>79</v>
      </c>
      <c r="Y12" t="s">
        <v>46</v>
      </c>
      <c r="Z12">
        <v>401</v>
      </c>
      <c r="AA12">
        <v>91</v>
      </c>
    </row>
    <row r="13" spans="1:64" x14ac:dyDescent="0.25">
      <c r="A13" t="s">
        <v>80</v>
      </c>
      <c r="B13" t="s">
        <v>81</v>
      </c>
      <c r="C13" s="17">
        <v>44831</v>
      </c>
      <c r="D13" s="7">
        <v>900000</v>
      </c>
      <c r="E13" t="s">
        <v>39</v>
      </c>
      <c r="F13" t="s">
        <v>49</v>
      </c>
      <c r="G13" s="7">
        <v>900000</v>
      </c>
      <c r="H13" s="7">
        <v>321900</v>
      </c>
      <c r="I13" s="12">
        <f t="shared" si="0"/>
        <v>35.766666666666666</v>
      </c>
      <c r="J13" s="7">
        <v>684872</v>
      </c>
      <c r="K13" s="7">
        <v>263434</v>
      </c>
      <c r="L13" s="7">
        <f t="shared" si="1"/>
        <v>636566</v>
      </c>
      <c r="M13" s="7">
        <v>416440.71875</v>
      </c>
      <c r="N13" s="22">
        <f t="shared" si="2"/>
        <v>1.5285873146860713</v>
      </c>
      <c r="O13" s="26">
        <v>1856</v>
      </c>
      <c r="P13" s="31">
        <f t="shared" si="3"/>
        <v>342.97737068965517</v>
      </c>
      <c r="Q13" s="36" t="s">
        <v>41</v>
      </c>
      <c r="R13" s="41">
        <f>ABS(N42-N13)*100</f>
        <v>36.352995520651746</v>
      </c>
      <c r="S13" t="s">
        <v>42</v>
      </c>
      <c r="T13" t="s">
        <v>50</v>
      </c>
      <c r="U13" s="7">
        <v>227760</v>
      </c>
      <c r="V13" t="s">
        <v>44</v>
      </c>
      <c r="W13" s="17" t="s">
        <v>45</v>
      </c>
      <c r="Y13" t="s">
        <v>82</v>
      </c>
      <c r="Z13">
        <v>1</v>
      </c>
      <c r="AA13">
        <v>66</v>
      </c>
    </row>
    <row r="14" spans="1:64" x14ac:dyDescent="0.25">
      <c r="A14" t="s">
        <v>83</v>
      </c>
      <c r="B14" t="s">
        <v>84</v>
      </c>
      <c r="C14" s="17">
        <v>44785</v>
      </c>
      <c r="D14" s="7">
        <v>505000</v>
      </c>
      <c r="E14" t="s">
        <v>39</v>
      </c>
      <c r="F14" t="s">
        <v>49</v>
      </c>
      <c r="G14" s="7">
        <v>505000</v>
      </c>
      <c r="H14" s="7">
        <v>176400</v>
      </c>
      <c r="I14" s="12">
        <f t="shared" si="0"/>
        <v>34.930693069306926</v>
      </c>
      <c r="J14" s="7">
        <v>413667</v>
      </c>
      <c r="K14" s="7">
        <v>57652</v>
      </c>
      <c r="L14" s="7">
        <f t="shared" si="1"/>
        <v>447348</v>
      </c>
      <c r="M14" s="7">
        <v>351793.46875</v>
      </c>
      <c r="N14" s="22">
        <f t="shared" si="2"/>
        <v>1.2716211065245935</v>
      </c>
      <c r="O14" s="26">
        <v>1572</v>
      </c>
      <c r="P14" s="31">
        <f t="shared" si="3"/>
        <v>284.57251908396944</v>
      </c>
      <c r="Q14" s="36" t="s">
        <v>41</v>
      </c>
      <c r="R14" s="41">
        <f>ABS(N42-N14)*100</f>
        <v>10.656374704503957</v>
      </c>
      <c r="S14" t="s">
        <v>42</v>
      </c>
      <c r="T14" t="s">
        <v>50</v>
      </c>
      <c r="U14" s="7">
        <v>52500</v>
      </c>
      <c r="V14" t="s">
        <v>44</v>
      </c>
      <c r="W14" s="17" t="s">
        <v>45</v>
      </c>
      <c r="Y14" t="s">
        <v>46</v>
      </c>
      <c r="Z14">
        <v>401</v>
      </c>
      <c r="AA14">
        <v>88</v>
      </c>
    </row>
    <row r="15" spans="1:64" x14ac:dyDescent="0.25">
      <c r="A15" t="s">
        <v>85</v>
      </c>
      <c r="B15" t="s">
        <v>86</v>
      </c>
      <c r="C15" s="17">
        <v>44708</v>
      </c>
      <c r="D15" s="7">
        <v>600000</v>
      </c>
      <c r="E15" t="s">
        <v>39</v>
      </c>
      <c r="F15" t="s">
        <v>49</v>
      </c>
      <c r="G15" s="7">
        <v>600000</v>
      </c>
      <c r="H15" s="7">
        <v>230200</v>
      </c>
      <c r="I15" s="12">
        <f t="shared" si="0"/>
        <v>38.366666666666667</v>
      </c>
      <c r="J15" s="7">
        <v>514987</v>
      </c>
      <c r="K15" s="7">
        <v>66163</v>
      </c>
      <c r="L15" s="7">
        <f t="shared" si="1"/>
        <v>533837</v>
      </c>
      <c r="M15" s="7">
        <v>443501.96875</v>
      </c>
      <c r="N15" s="22">
        <f t="shared" si="2"/>
        <v>1.2036857502675968</v>
      </c>
      <c r="O15" s="26">
        <v>2613</v>
      </c>
      <c r="P15" s="31">
        <f t="shared" si="3"/>
        <v>204.30042097206277</v>
      </c>
      <c r="Q15" s="36" t="s">
        <v>41</v>
      </c>
      <c r="R15" s="41">
        <f>ABS(N42-N15)*100</f>
        <v>3.8628390788042921</v>
      </c>
      <c r="S15" t="s">
        <v>87</v>
      </c>
      <c r="T15" t="s">
        <v>50</v>
      </c>
      <c r="U15" s="7">
        <v>52500</v>
      </c>
      <c r="V15" t="s">
        <v>44</v>
      </c>
      <c r="W15" s="17" t="s">
        <v>45</v>
      </c>
      <c r="Y15" t="s">
        <v>46</v>
      </c>
      <c r="Z15">
        <v>401</v>
      </c>
      <c r="AA15">
        <v>84</v>
      </c>
    </row>
    <row r="16" spans="1:64" x14ac:dyDescent="0.25">
      <c r="A16" t="s">
        <v>88</v>
      </c>
      <c r="B16" t="s">
        <v>89</v>
      </c>
      <c r="C16" s="17">
        <v>44524</v>
      </c>
      <c r="D16" s="7">
        <v>685000</v>
      </c>
      <c r="E16" t="s">
        <v>39</v>
      </c>
      <c r="F16" t="s">
        <v>49</v>
      </c>
      <c r="G16" s="7">
        <v>685000</v>
      </c>
      <c r="H16" s="7">
        <v>276900</v>
      </c>
      <c r="I16" s="12">
        <f t="shared" si="0"/>
        <v>40.423357664233578</v>
      </c>
      <c r="J16" s="7">
        <v>703197</v>
      </c>
      <c r="K16" s="7">
        <v>70298</v>
      </c>
      <c r="L16" s="7">
        <f t="shared" si="1"/>
        <v>614702</v>
      </c>
      <c r="M16" s="7">
        <v>625394.25</v>
      </c>
      <c r="N16" s="22">
        <f t="shared" si="2"/>
        <v>0.98290318467110949</v>
      </c>
      <c r="O16" s="26">
        <v>1890</v>
      </c>
      <c r="P16" s="31">
        <f t="shared" si="3"/>
        <v>325.23915343915343</v>
      </c>
      <c r="Q16" s="36" t="s">
        <v>41</v>
      </c>
      <c r="R16" s="41">
        <f>ABS(N42-N16)*100</f>
        <v>18.215417480844444</v>
      </c>
      <c r="S16" t="s">
        <v>42</v>
      </c>
      <c r="T16" t="s">
        <v>50</v>
      </c>
      <c r="U16" s="7">
        <v>68427</v>
      </c>
      <c r="V16" t="s">
        <v>44</v>
      </c>
      <c r="W16" s="17" t="s">
        <v>45</v>
      </c>
      <c r="Y16" t="s">
        <v>46</v>
      </c>
      <c r="Z16">
        <v>401</v>
      </c>
      <c r="AA16">
        <v>94</v>
      </c>
    </row>
    <row r="17" spans="1:27" x14ac:dyDescent="0.25">
      <c r="A17" t="s">
        <v>90</v>
      </c>
      <c r="B17" t="s">
        <v>91</v>
      </c>
      <c r="C17" s="17">
        <v>44484</v>
      </c>
      <c r="D17" s="7">
        <v>557240</v>
      </c>
      <c r="E17" t="s">
        <v>39</v>
      </c>
      <c r="F17" t="s">
        <v>49</v>
      </c>
      <c r="G17" s="7">
        <v>557240</v>
      </c>
      <c r="H17" s="7">
        <v>192100</v>
      </c>
      <c r="I17" s="12">
        <f t="shared" si="0"/>
        <v>34.473476419496087</v>
      </c>
      <c r="J17" s="7">
        <v>522541</v>
      </c>
      <c r="K17" s="7">
        <v>97325</v>
      </c>
      <c r="L17" s="7">
        <f t="shared" si="1"/>
        <v>459915</v>
      </c>
      <c r="M17" s="7">
        <v>420173.90625</v>
      </c>
      <c r="N17" s="22">
        <f t="shared" si="2"/>
        <v>1.094582488723977</v>
      </c>
      <c r="O17" s="26">
        <v>2096</v>
      </c>
      <c r="P17" s="31">
        <f t="shared" si="3"/>
        <v>219.42509541984734</v>
      </c>
      <c r="Q17" s="36" t="s">
        <v>41</v>
      </c>
      <c r="R17" s="41">
        <f>ABS(N42-N17)*100</f>
        <v>7.0474870755576902</v>
      </c>
      <c r="S17" t="s">
        <v>53</v>
      </c>
      <c r="T17" t="s">
        <v>92</v>
      </c>
      <c r="U17" s="7">
        <v>92800</v>
      </c>
      <c r="V17" t="s">
        <v>44</v>
      </c>
      <c r="W17" s="17" t="s">
        <v>45</v>
      </c>
      <c r="Y17" t="s">
        <v>46</v>
      </c>
      <c r="Z17">
        <v>401</v>
      </c>
      <c r="AA17">
        <v>90</v>
      </c>
    </row>
    <row r="18" spans="1:27" x14ac:dyDescent="0.25">
      <c r="A18" t="s">
        <v>93</v>
      </c>
      <c r="B18" t="s">
        <v>94</v>
      </c>
      <c r="C18" s="17">
        <v>44497</v>
      </c>
      <c r="D18" s="7">
        <v>540000</v>
      </c>
      <c r="E18" t="s">
        <v>39</v>
      </c>
      <c r="F18" t="s">
        <v>49</v>
      </c>
      <c r="G18" s="7">
        <v>540000</v>
      </c>
      <c r="H18" s="7">
        <v>191900</v>
      </c>
      <c r="I18" s="12">
        <f t="shared" si="0"/>
        <v>35.537037037037038</v>
      </c>
      <c r="J18" s="7">
        <v>501849</v>
      </c>
      <c r="K18" s="7">
        <v>96656</v>
      </c>
      <c r="L18" s="7">
        <f t="shared" si="1"/>
        <v>443344</v>
      </c>
      <c r="M18" s="7">
        <v>400388.34375</v>
      </c>
      <c r="N18" s="22">
        <f t="shared" si="2"/>
        <v>1.1072849819944339</v>
      </c>
      <c r="O18" s="26">
        <v>2136</v>
      </c>
      <c r="P18" s="31">
        <f t="shared" si="3"/>
        <v>207.55805243445693</v>
      </c>
      <c r="Q18" s="36" t="s">
        <v>41</v>
      </c>
      <c r="R18" s="41">
        <f>ABS(N42-N18)*100</f>
        <v>5.7772377485119986</v>
      </c>
      <c r="S18" t="s">
        <v>53</v>
      </c>
      <c r="T18" t="s">
        <v>92</v>
      </c>
      <c r="U18" s="7">
        <v>92800</v>
      </c>
      <c r="V18" t="s">
        <v>44</v>
      </c>
      <c r="W18" s="17" t="s">
        <v>45</v>
      </c>
      <c r="Y18" t="s">
        <v>46</v>
      </c>
      <c r="Z18">
        <v>401</v>
      </c>
      <c r="AA18">
        <v>89</v>
      </c>
    </row>
    <row r="19" spans="1:27" x14ac:dyDescent="0.25">
      <c r="A19" t="s">
        <v>93</v>
      </c>
      <c r="B19" t="s">
        <v>94</v>
      </c>
      <c r="C19" s="17">
        <v>44827</v>
      </c>
      <c r="D19" s="7">
        <v>525000</v>
      </c>
      <c r="E19" t="s">
        <v>39</v>
      </c>
      <c r="F19" t="s">
        <v>49</v>
      </c>
      <c r="G19" s="7">
        <v>525000</v>
      </c>
      <c r="H19" s="7">
        <v>202700</v>
      </c>
      <c r="I19" s="12">
        <f t="shared" si="0"/>
        <v>38.609523809523807</v>
      </c>
      <c r="J19" s="7">
        <v>501849</v>
      </c>
      <c r="K19" s="7">
        <v>96656</v>
      </c>
      <c r="L19" s="7">
        <f t="shared" si="1"/>
        <v>428344</v>
      </c>
      <c r="M19" s="7">
        <v>400388.34375</v>
      </c>
      <c r="N19" s="22">
        <f t="shared" si="2"/>
        <v>1.0698213539089823</v>
      </c>
      <c r="O19" s="26">
        <v>2136</v>
      </c>
      <c r="P19" s="31">
        <f t="shared" si="3"/>
        <v>200.53558052434457</v>
      </c>
      <c r="Q19" s="36" t="s">
        <v>41</v>
      </c>
      <c r="R19" s="41">
        <f>ABS(N42-N19)*100</f>
        <v>9.5236005570571649</v>
      </c>
      <c r="S19" t="s">
        <v>53</v>
      </c>
      <c r="T19" t="s">
        <v>92</v>
      </c>
      <c r="U19" s="7">
        <v>92800</v>
      </c>
      <c r="V19" t="s">
        <v>44</v>
      </c>
      <c r="W19" s="17" t="s">
        <v>45</v>
      </c>
      <c r="Y19" t="s">
        <v>46</v>
      </c>
      <c r="Z19">
        <v>401</v>
      </c>
      <c r="AA19">
        <v>89</v>
      </c>
    </row>
    <row r="20" spans="1:27" x14ac:dyDescent="0.25">
      <c r="A20" t="s">
        <v>95</v>
      </c>
      <c r="B20" t="s">
        <v>96</v>
      </c>
      <c r="C20" s="17">
        <v>44894</v>
      </c>
      <c r="D20" s="7">
        <v>405000</v>
      </c>
      <c r="E20" t="s">
        <v>39</v>
      </c>
      <c r="F20" t="s">
        <v>49</v>
      </c>
      <c r="G20" s="7">
        <v>405000</v>
      </c>
      <c r="H20" s="7">
        <v>182600</v>
      </c>
      <c r="I20" s="12">
        <f t="shared" si="0"/>
        <v>45.086419753086417</v>
      </c>
      <c r="J20" s="7">
        <v>384990</v>
      </c>
      <c r="K20" s="7">
        <v>98372</v>
      </c>
      <c r="L20" s="7">
        <f t="shared" si="1"/>
        <v>306628</v>
      </c>
      <c r="M20" s="7">
        <v>283219.375</v>
      </c>
      <c r="N20" s="22">
        <f t="shared" si="2"/>
        <v>1.0826519195588225</v>
      </c>
      <c r="O20" s="26">
        <v>1765</v>
      </c>
      <c r="P20" s="31">
        <f t="shared" si="3"/>
        <v>173.72691218130311</v>
      </c>
      <c r="Q20" s="36" t="s">
        <v>41</v>
      </c>
      <c r="R20" s="41">
        <f>ABS(N42-N20)*100</f>
        <v>8.240543992073146</v>
      </c>
      <c r="S20" t="s">
        <v>53</v>
      </c>
      <c r="T20" t="s">
        <v>92</v>
      </c>
      <c r="U20" s="7">
        <v>92800</v>
      </c>
      <c r="V20" t="s">
        <v>44</v>
      </c>
      <c r="W20" s="17" t="s">
        <v>45</v>
      </c>
      <c r="Y20" t="s">
        <v>46</v>
      </c>
      <c r="Z20">
        <v>401</v>
      </c>
      <c r="AA20">
        <v>86</v>
      </c>
    </row>
    <row r="21" spans="1:27" x14ac:dyDescent="0.25">
      <c r="A21" t="s">
        <v>97</v>
      </c>
      <c r="B21" t="s">
        <v>98</v>
      </c>
      <c r="C21" s="17">
        <v>44491</v>
      </c>
      <c r="D21" s="7">
        <v>545700</v>
      </c>
      <c r="E21" t="s">
        <v>39</v>
      </c>
      <c r="F21" t="s">
        <v>49</v>
      </c>
      <c r="G21" s="7">
        <v>545700</v>
      </c>
      <c r="H21" s="7">
        <v>217700</v>
      </c>
      <c r="I21" s="12">
        <f t="shared" si="0"/>
        <v>39.893714495143854</v>
      </c>
      <c r="J21" s="7">
        <v>580497</v>
      </c>
      <c r="K21" s="7">
        <v>98947</v>
      </c>
      <c r="L21" s="7">
        <f t="shared" si="1"/>
        <v>446753</v>
      </c>
      <c r="M21" s="7">
        <v>475839.90625</v>
      </c>
      <c r="N21" s="22">
        <f t="shared" si="2"/>
        <v>0.93887249499684011</v>
      </c>
      <c r="O21" s="26">
        <v>2860</v>
      </c>
      <c r="P21" s="31">
        <f t="shared" si="3"/>
        <v>156.20734265734265</v>
      </c>
      <c r="Q21" s="36" t="s">
        <v>41</v>
      </c>
      <c r="R21" s="41">
        <f>ABS(N42-N21)*100</f>
        <v>22.61848644827138</v>
      </c>
      <c r="S21" t="s">
        <v>53</v>
      </c>
      <c r="T21" t="s">
        <v>92</v>
      </c>
      <c r="U21" s="7">
        <v>92800</v>
      </c>
      <c r="V21" t="s">
        <v>44</v>
      </c>
      <c r="W21" s="17" t="s">
        <v>45</v>
      </c>
      <c r="Y21" t="s">
        <v>46</v>
      </c>
      <c r="Z21">
        <v>401</v>
      </c>
      <c r="AA21">
        <v>88</v>
      </c>
    </row>
    <row r="22" spans="1:27" x14ac:dyDescent="0.25">
      <c r="A22" t="s">
        <v>102</v>
      </c>
      <c r="B22" t="s">
        <v>103</v>
      </c>
      <c r="C22" s="17">
        <v>44882</v>
      </c>
      <c r="D22" s="7">
        <v>499900</v>
      </c>
      <c r="E22" t="s">
        <v>39</v>
      </c>
      <c r="F22" t="s">
        <v>49</v>
      </c>
      <c r="G22" s="7">
        <v>499900</v>
      </c>
      <c r="H22" s="7">
        <v>210100</v>
      </c>
      <c r="I22" s="12">
        <f t="shared" si="0"/>
        <v>42.028405681136228</v>
      </c>
      <c r="J22" s="7">
        <v>404135</v>
      </c>
      <c r="K22" s="7">
        <v>96866</v>
      </c>
      <c r="L22" s="7">
        <f t="shared" si="1"/>
        <v>403034</v>
      </c>
      <c r="M22" s="7">
        <v>303625.5</v>
      </c>
      <c r="N22" s="22">
        <f t="shared" si="2"/>
        <v>1.3274049775134171</v>
      </c>
      <c r="O22" s="26">
        <v>1772</v>
      </c>
      <c r="P22" s="31">
        <f t="shared" si="3"/>
        <v>227.44582392776525</v>
      </c>
      <c r="Q22" s="36" t="s">
        <v>41</v>
      </c>
      <c r="R22" s="41">
        <f>ABS(N42-N22)*100</f>
        <v>16.23476180338632</v>
      </c>
      <c r="S22" t="s">
        <v>53</v>
      </c>
      <c r="T22" t="s">
        <v>92</v>
      </c>
      <c r="U22" s="7">
        <v>92800</v>
      </c>
      <c r="V22" t="s">
        <v>44</v>
      </c>
      <c r="W22" s="17" t="s">
        <v>45</v>
      </c>
      <c r="Y22" t="s">
        <v>46</v>
      </c>
      <c r="Z22">
        <v>401</v>
      </c>
      <c r="AA22">
        <v>91</v>
      </c>
    </row>
    <row r="23" spans="1:27" x14ac:dyDescent="0.25">
      <c r="A23" t="s">
        <v>104</v>
      </c>
      <c r="B23" t="s">
        <v>105</v>
      </c>
      <c r="C23" s="17">
        <v>44333</v>
      </c>
      <c r="D23" s="7">
        <v>335000</v>
      </c>
      <c r="E23" t="s">
        <v>39</v>
      </c>
      <c r="F23" t="s">
        <v>49</v>
      </c>
      <c r="G23" s="7">
        <v>335000</v>
      </c>
      <c r="H23" s="7">
        <v>163700</v>
      </c>
      <c r="I23" s="12">
        <f t="shared" si="0"/>
        <v>48.865671641791046</v>
      </c>
      <c r="J23" s="7">
        <v>326392</v>
      </c>
      <c r="K23" s="7">
        <v>51698</v>
      </c>
      <c r="L23" s="7">
        <f t="shared" si="1"/>
        <v>283302</v>
      </c>
      <c r="M23" s="7">
        <v>271436.75</v>
      </c>
      <c r="N23" s="22">
        <f t="shared" si="2"/>
        <v>1.0437127618128348</v>
      </c>
      <c r="O23" s="26">
        <v>1654</v>
      </c>
      <c r="P23" s="31">
        <f t="shared" si="3"/>
        <v>171.28295042321645</v>
      </c>
      <c r="Q23" s="36" t="s">
        <v>41</v>
      </c>
      <c r="R23" s="41">
        <f>ABS(N42-N23)*100</f>
        <v>12.134459766671913</v>
      </c>
      <c r="S23" t="s">
        <v>106</v>
      </c>
      <c r="T23" t="s">
        <v>50</v>
      </c>
      <c r="U23" s="7">
        <v>41000</v>
      </c>
      <c r="V23" t="s">
        <v>44</v>
      </c>
      <c r="W23" s="17" t="s">
        <v>45</v>
      </c>
      <c r="Y23" t="s">
        <v>46</v>
      </c>
      <c r="Z23">
        <v>401</v>
      </c>
      <c r="AA23">
        <v>83</v>
      </c>
    </row>
    <row r="24" spans="1:27" x14ac:dyDescent="0.25">
      <c r="A24" t="s">
        <v>107</v>
      </c>
      <c r="B24" t="s">
        <v>108</v>
      </c>
      <c r="C24" s="17">
        <v>44484</v>
      </c>
      <c r="D24" s="7">
        <v>389900</v>
      </c>
      <c r="E24" t="s">
        <v>39</v>
      </c>
      <c r="F24" t="s">
        <v>40</v>
      </c>
      <c r="G24" s="7">
        <v>389900</v>
      </c>
      <c r="H24" s="7">
        <v>119300</v>
      </c>
      <c r="I24" s="12">
        <f t="shared" si="0"/>
        <v>30.597589125416775</v>
      </c>
      <c r="J24" s="7">
        <v>304752</v>
      </c>
      <c r="K24" s="7">
        <v>53418</v>
      </c>
      <c r="L24" s="7">
        <f t="shared" si="1"/>
        <v>336482</v>
      </c>
      <c r="M24" s="7">
        <v>245250.984375</v>
      </c>
      <c r="N24" s="22">
        <f t="shared" si="2"/>
        <v>1.3719904156857679</v>
      </c>
      <c r="O24" s="26">
        <v>1936</v>
      </c>
      <c r="P24" s="31">
        <f t="shared" si="3"/>
        <v>173.80268595041323</v>
      </c>
      <c r="Q24" s="36" t="s">
        <v>41</v>
      </c>
      <c r="R24" s="41">
        <f>ABS(N42-N24)*100</f>
        <v>20.693305620621395</v>
      </c>
      <c r="S24" t="s">
        <v>56</v>
      </c>
      <c r="T24" t="s">
        <v>50</v>
      </c>
      <c r="U24" s="7">
        <v>40655</v>
      </c>
      <c r="V24" t="s">
        <v>44</v>
      </c>
      <c r="W24" s="17" t="s">
        <v>45</v>
      </c>
      <c r="X24" t="s">
        <v>109</v>
      </c>
      <c r="Y24" t="s">
        <v>46</v>
      </c>
      <c r="Z24">
        <v>401</v>
      </c>
      <c r="AA24">
        <v>86</v>
      </c>
    </row>
    <row r="25" spans="1:27" x14ac:dyDescent="0.25">
      <c r="A25" t="s">
        <v>110</v>
      </c>
      <c r="B25" t="s">
        <v>111</v>
      </c>
      <c r="C25" s="17">
        <v>44482</v>
      </c>
      <c r="D25" s="7">
        <v>320000</v>
      </c>
      <c r="E25" t="s">
        <v>39</v>
      </c>
      <c r="F25" t="s">
        <v>40</v>
      </c>
      <c r="G25" s="7">
        <v>320000</v>
      </c>
      <c r="H25" s="7">
        <v>109100</v>
      </c>
      <c r="I25" s="12">
        <f t="shared" si="0"/>
        <v>34.09375</v>
      </c>
      <c r="J25" s="7">
        <v>271858</v>
      </c>
      <c r="K25" s="7">
        <v>53639</v>
      </c>
      <c r="L25" s="7">
        <f t="shared" si="1"/>
        <v>266361</v>
      </c>
      <c r="M25" s="7">
        <v>212172.921875</v>
      </c>
      <c r="N25" s="22">
        <f t="shared" si="2"/>
        <v>1.2553958235864069</v>
      </c>
      <c r="O25" s="26">
        <v>2088</v>
      </c>
      <c r="P25" s="31">
        <f t="shared" si="3"/>
        <v>127.56752873563218</v>
      </c>
      <c r="Q25" s="36" t="s">
        <v>41</v>
      </c>
      <c r="R25" s="41">
        <f>ABS(N42-N25)*100</f>
        <v>9.0338464106852978</v>
      </c>
      <c r="S25" t="s">
        <v>42</v>
      </c>
      <c r="T25" t="s">
        <v>50</v>
      </c>
      <c r="U25" s="7">
        <v>45750</v>
      </c>
      <c r="V25" t="s">
        <v>44</v>
      </c>
      <c r="W25" s="17" t="s">
        <v>45</v>
      </c>
      <c r="X25" t="s">
        <v>112</v>
      </c>
      <c r="Y25" t="s">
        <v>46</v>
      </c>
      <c r="Z25">
        <v>401</v>
      </c>
      <c r="AA25">
        <v>77</v>
      </c>
    </row>
    <row r="26" spans="1:27" x14ac:dyDescent="0.25">
      <c r="A26" t="s">
        <v>113</v>
      </c>
      <c r="B26" t="s">
        <v>114</v>
      </c>
      <c r="C26" s="17">
        <v>44671</v>
      </c>
      <c r="D26" s="7">
        <v>565000</v>
      </c>
      <c r="E26" t="s">
        <v>39</v>
      </c>
      <c r="F26" t="s">
        <v>49</v>
      </c>
      <c r="G26" s="7">
        <v>565000</v>
      </c>
      <c r="H26" s="7">
        <v>207300</v>
      </c>
      <c r="I26" s="12">
        <f t="shared" si="0"/>
        <v>36.690265486725664</v>
      </c>
      <c r="J26" s="7">
        <v>486427</v>
      </c>
      <c r="K26" s="7">
        <v>49679</v>
      </c>
      <c r="L26" s="7">
        <f t="shared" si="1"/>
        <v>515321</v>
      </c>
      <c r="M26" s="7">
        <v>431569.15625</v>
      </c>
      <c r="N26" s="22">
        <f t="shared" si="2"/>
        <v>1.1940635528213794</v>
      </c>
      <c r="O26" s="26">
        <v>2093</v>
      </c>
      <c r="P26" s="31">
        <f t="shared" si="3"/>
        <v>246.21165790731007</v>
      </c>
      <c r="Q26" s="36" t="s">
        <v>41</v>
      </c>
      <c r="R26" s="41">
        <f>ABS(N42-N26)*100</f>
        <v>2.9006193341825526</v>
      </c>
      <c r="S26" t="s">
        <v>87</v>
      </c>
      <c r="T26" t="s">
        <v>50</v>
      </c>
      <c r="U26" s="7">
        <v>44415</v>
      </c>
      <c r="V26" t="s">
        <v>44</v>
      </c>
      <c r="W26" s="17" t="s">
        <v>45</v>
      </c>
      <c r="Y26" t="s">
        <v>46</v>
      </c>
      <c r="Z26">
        <v>401</v>
      </c>
      <c r="AA26">
        <v>91</v>
      </c>
    </row>
    <row r="27" spans="1:27" x14ac:dyDescent="0.25">
      <c r="A27" t="s">
        <v>117</v>
      </c>
      <c r="B27" t="s">
        <v>118</v>
      </c>
      <c r="C27" s="17">
        <v>44852</v>
      </c>
      <c r="D27" s="7">
        <v>449900</v>
      </c>
      <c r="E27" t="s">
        <v>39</v>
      </c>
      <c r="F27" t="s">
        <v>49</v>
      </c>
      <c r="G27" s="7">
        <v>449900</v>
      </c>
      <c r="H27" s="7">
        <v>159100</v>
      </c>
      <c r="I27" s="12">
        <f t="shared" si="0"/>
        <v>35.363414092020449</v>
      </c>
      <c r="J27" s="7">
        <v>394629</v>
      </c>
      <c r="K27" s="7">
        <v>46800</v>
      </c>
      <c r="L27" s="7">
        <f t="shared" si="1"/>
        <v>403100</v>
      </c>
      <c r="M27" s="7">
        <v>343704.53125</v>
      </c>
      <c r="N27" s="22">
        <f t="shared" si="2"/>
        <v>1.1728096761889868</v>
      </c>
      <c r="O27" s="26">
        <v>2136</v>
      </c>
      <c r="P27" s="31">
        <f t="shared" si="3"/>
        <v>188.71722846441946</v>
      </c>
      <c r="Q27" s="36" t="s">
        <v>41</v>
      </c>
      <c r="R27" s="41">
        <f>ABS(N42-N27)*100</f>
        <v>0.77523167094328826</v>
      </c>
      <c r="S27" t="s">
        <v>42</v>
      </c>
      <c r="T27" t="s">
        <v>69</v>
      </c>
      <c r="U27" s="7">
        <v>46800</v>
      </c>
      <c r="V27" t="s">
        <v>44</v>
      </c>
      <c r="W27" s="17" t="s">
        <v>45</v>
      </c>
      <c r="Y27" t="s">
        <v>46</v>
      </c>
      <c r="Z27">
        <v>401</v>
      </c>
      <c r="AA27">
        <v>97</v>
      </c>
    </row>
    <row r="28" spans="1:27" x14ac:dyDescent="0.25">
      <c r="A28" t="s">
        <v>119</v>
      </c>
      <c r="B28" t="s">
        <v>120</v>
      </c>
      <c r="C28" s="17">
        <v>44684</v>
      </c>
      <c r="D28" s="7">
        <v>424900</v>
      </c>
      <c r="E28" t="s">
        <v>39</v>
      </c>
      <c r="F28" t="s">
        <v>49</v>
      </c>
      <c r="G28" s="7">
        <v>424900</v>
      </c>
      <c r="H28" s="7">
        <v>143200</v>
      </c>
      <c r="I28" s="12">
        <f t="shared" si="0"/>
        <v>33.702047540597789</v>
      </c>
      <c r="J28" s="7">
        <v>356539</v>
      </c>
      <c r="K28" s="7">
        <v>56556</v>
      </c>
      <c r="L28" s="7">
        <f t="shared" si="1"/>
        <v>368344</v>
      </c>
      <c r="M28" s="7">
        <v>296425.875</v>
      </c>
      <c r="N28" s="22">
        <f t="shared" si="2"/>
        <v>1.2426175683887244</v>
      </c>
      <c r="O28" s="26">
        <v>1812</v>
      </c>
      <c r="P28" s="31">
        <f t="shared" si="3"/>
        <v>203.28035320088301</v>
      </c>
      <c r="Q28" s="36" t="s">
        <v>41</v>
      </c>
      <c r="R28" s="41">
        <f>ABS(N42-N28)*100</f>
        <v>7.756020890917048</v>
      </c>
      <c r="S28" t="s">
        <v>42</v>
      </c>
      <c r="T28" t="s">
        <v>69</v>
      </c>
      <c r="U28" s="7">
        <v>46800</v>
      </c>
      <c r="V28" t="s">
        <v>44</v>
      </c>
      <c r="W28" s="17" t="s">
        <v>45</v>
      </c>
      <c r="Y28" t="s">
        <v>46</v>
      </c>
      <c r="Z28">
        <v>401</v>
      </c>
      <c r="AA28">
        <v>97</v>
      </c>
    </row>
    <row r="29" spans="1:27" x14ac:dyDescent="0.25">
      <c r="A29" t="s">
        <v>121</v>
      </c>
      <c r="B29" t="s">
        <v>122</v>
      </c>
      <c r="C29" s="17">
        <v>44613</v>
      </c>
      <c r="D29" s="7">
        <v>565000</v>
      </c>
      <c r="E29" t="s">
        <v>39</v>
      </c>
      <c r="F29" t="s">
        <v>49</v>
      </c>
      <c r="G29" s="7">
        <v>565000</v>
      </c>
      <c r="H29" s="7">
        <v>269300</v>
      </c>
      <c r="I29" s="12">
        <f t="shared" si="0"/>
        <v>47.663716814159294</v>
      </c>
      <c r="J29" s="7">
        <v>607704</v>
      </c>
      <c r="K29" s="7">
        <v>111221</v>
      </c>
      <c r="L29" s="7">
        <f t="shared" si="1"/>
        <v>453779</v>
      </c>
      <c r="M29" s="7">
        <v>490595.84375</v>
      </c>
      <c r="N29" s="22">
        <f t="shared" si="2"/>
        <v>0.92495483967295633</v>
      </c>
      <c r="O29" s="26">
        <v>2434</v>
      </c>
      <c r="P29" s="31">
        <f t="shared" si="3"/>
        <v>186.43344289235827</v>
      </c>
      <c r="Q29" s="36" t="s">
        <v>41</v>
      </c>
      <c r="R29" s="41">
        <f>ABS(N42-N29)*100</f>
        <v>24.01025198065976</v>
      </c>
      <c r="S29" t="s">
        <v>67</v>
      </c>
      <c r="T29" t="s">
        <v>43</v>
      </c>
      <c r="U29" s="7">
        <v>103950</v>
      </c>
      <c r="V29" t="s">
        <v>44</v>
      </c>
      <c r="W29" s="17" t="s">
        <v>45</v>
      </c>
      <c r="Y29" t="s">
        <v>46</v>
      </c>
      <c r="Z29">
        <v>401</v>
      </c>
      <c r="AA29">
        <v>82</v>
      </c>
    </row>
    <row r="30" spans="1:27" x14ac:dyDescent="0.25">
      <c r="A30" t="s">
        <v>123</v>
      </c>
      <c r="B30" t="s">
        <v>124</v>
      </c>
      <c r="C30" s="17">
        <v>44461</v>
      </c>
      <c r="D30" s="7">
        <v>415000</v>
      </c>
      <c r="E30" t="s">
        <v>39</v>
      </c>
      <c r="F30" t="s">
        <v>49</v>
      </c>
      <c r="G30" s="7">
        <v>415000</v>
      </c>
      <c r="H30" s="7">
        <v>175100</v>
      </c>
      <c r="I30" s="12">
        <f t="shared" si="0"/>
        <v>42.192771084337352</v>
      </c>
      <c r="J30" s="7">
        <v>435471</v>
      </c>
      <c r="K30" s="7">
        <v>63028</v>
      </c>
      <c r="L30" s="7">
        <f t="shared" si="1"/>
        <v>351972</v>
      </c>
      <c r="M30" s="7">
        <v>368026.6875</v>
      </c>
      <c r="N30" s="22">
        <f t="shared" si="2"/>
        <v>0.95637629540113178</v>
      </c>
      <c r="O30" s="26">
        <v>1500</v>
      </c>
      <c r="P30" s="31">
        <f t="shared" si="3"/>
        <v>234.648</v>
      </c>
      <c r="Q30" s="36" t="s">
        <v>41</v>
      </c>
      <c r="R30" s="41">
        <f>ABS(N42-N30)*100</f>
        <v>20.868106407842212</v>
      </c>
      <c r="S30" t="s">
        <v>42</v>
      </c>
      <c r="T30" t="s">
        <v>50</v>
      </c>
      <c r="U30" s="7">
        <v>45629</v>
      </c>
      <c r="V30" t="s">
        <v>44</v>
      </c>
      <c r="W30" s="17" t="s">
        <v>45</v>
      </c>
      <c r="Y30" t="s">
        <v>46</v>
      </c>
      <c r="Z30">
        <v>401</v>
      </c>
      <c r="AA30">
        <v>89</v>
      </c>
    </row>
    <row r="31" spans="1:27" x14ac:dyDescent="0.25">
      <c r="A31" t="s">
        <v>123</v>
      </c>
      <c r="B31" t="s">
        <v>124</v>
      </c>
      <c r="C31" s="17">
        <v>44893</v>
      </c>
      <c r="D31" s="7">
        <v>435000</v>
      </c>
      <c r="E31" t="s">
        <v>39</v>
      </c>
      <c r="F31" t="s">
        <v>49</v>
      </c>
      <c r="G31" s="7">
        <v>435000</v>
      </c>
      <c r="H31" s="7">
        <v>185900</v>
      </c>
      <c r="I31" s="12">
        <f t="shared" si="0"/>
        <v>42.735632183908045</v>
      </c>
      <c r="J31" s="7">
        <v>435471</v>
      </c>
      <c r="K31" s="7">
        <v>63028</v>
      </c>
      <c r="L31" s="7">
        <f t="shared" si="1"/>
        <v>371972</v>
      </c>
      <c r="M31" s="7">
        <v>368026.6875</v>
      </c>
      <c r="N31" s="22">
        <f t="shared" si="2"/>
        <v>1.0107201804488704</v>
      </c>
      <c r="O31" s="26">
        <v>1500</v>
      </c>
      <c r="P31" s="31">
        <f t="shared" si="3"/>
        <v>247.98133333333334</v>
      </c>
      <c r="Q31" s="36" t="s">
        <v>41</v>
      </c>
      <c r="R31" s="41">
        <f>ABS(N42-N31)*100</f>
        <v>15.433717903068356</v>
      </c>
      <c r="S31" t="s">
        <v>42</v>
      </c>
      <c r="T31" t="s">
        <v>50</v>
      </c>
      <c r="U31" s="7">
        <v>45629</v>
      </c>
      <c r="V31" t="s">
        <v>44</v>
      </c>
      <c r="W31" s="17" t="s">
        <v>45</v>
      </c>
      <c r="Y31" t="s">
        <v>46</v>
      </c>
      <c r="Z31">
        <v>401</v>
      </c>
      <c r="AA31">
        <v>89</v>
      </c>
    </row>
    <row r="32" spans="1:27" x14ac:dyDescent="0.25">
      <c r="A32" t="s">
        <v>125</v>
      </c>
      <c r="B32" t="s">
        <v>126</v>
      </c>
      <c r="C32" s="17">
        <v>44379</v>
      </c>
      <c r="D32" s="7">
        <v>430000</v>
      </c>
      <c r="E32" t="s">
        <v>39</v>
      </c>
      <c r="F32" t="s">
        <v>49</v>
      </c>
      <c r="G32" s="7">
        <v>430000</v>
      </c>
      <c r="H32" s="7">
        <v>209200</v>
      </c>
      <c r="I32" s="12">
        <f t="shared" si="0"/>
        <v>48.651162790697668</v>
      </c>
      <c r="J32" s="7">
        <v>457324</v>
      </c>
      <c r="K32" s="7">
        <v>62510</v>
      </c>
      <c r="L32" s="7">
        <f t="shared" si="1"/>
        <v>367490</v>
      </c>
      <c r="M32" s="7">
        <v>390132.40625</v>
      </c>
      <c r="N32" s="22">
        <f t="shared" si="2"/>
        <v>0.94196225207836093</v>
      </c>
      <c r="O32" s="26">
        <v>1440</v>
      </c>
      <c r="P32" s="31">
        <f t="shared" si="3"/>
        <v>255.20138888888889</v>
      </c>
      <c r="Q32" s="36" t="s">
        <v>41</v>
      </c>
      <c r="R32" s="41">
        <f>ABS(N42-N32)*100</f>
        <v>22.309510740119297</v>
      </c>
      <c r="S32" t="s">
        <v>42</v>
      </c>
      <c r="T32" t="s">
        <v>50</v>
      </c>
      <c r="U32" s="7">
        <v>52500</v>
      </c>
      <c r="V32" t="s">
        <v>44</v>
      </c>
      <c r="W32" s="17" t="s">
        <v>45</v>
      </c>
      <c r="Y32" t="s">
        <v>46</v>
      </c>
      <c r="Z32">
        <v>401</v>
      </c>
      <c r="AA32">
        <v>85</v>
      </c>
    </row>
    <row r="33" spans="1:39" x14ac:dyDescent="0.25">
      <c r="A33" t="s">
        <v>127</v>
      </c>
      <c r="B33" t="s">
        <v>128</v>
      </c>
      <c r="C33" s="17">
        <v>44750</v>
      </c>
      <c r="D33" s="7">
        <v>555000</v>
      </c>
      <c r="E33" t="s">
        <v>129</v>
      </c>
      <c r="F33" t="s">
        <v>49</v>
      </c>
      <c r="G33" s="7">
        <v>555000</v>
      </c>
      <c r="H33" s="7">
        <v>258400</v>
      </c>
      <c r="I33" s="12">
        <f t="shared" si="0"/>
        <v>46.558558558558559</v>
      </c>
      <c r="J33" s="7">
        <v>608620</v>
      </c>
      <c r="K33" s="7">
        <v>65123</v>
      </c>
      <c r="L33" s="7">
        <f t="shared" si="1"/>
        <v>489877</v>
      </c>
      <c r="M33" s="7">
        <v>537052.375</v>
      </c>
      <c r="N33" s="22">
        <f t="shared" si="2"/>
        <v>0.91215870705347868</v>
      </c>
      <c r="O33" s="26">
        <v>2010</v>
      </c>
      <c r="P33" s="31">
        <f t="shared" si="3"/>
        <v>243.71990049751244</v>
      </c>
      <c r="Q33" s="36" t="s">
        <v>41</v>
      </c>
      <c r="R33" s="41">
        <f>ABS(N42-N33)*100</f>
        <v>25.289865242607522</v>
      </c>
      <c r="S33" t="s">
        <v>42</v>
      </c>
      <c r="T33" t="s">
        <v>50</v>
      </c>
      <c r="U33" s="7">
        <v>62409</v>
      </c>
      <c r="V33" t="s">
        <v>44</v>
      </c>
      <c r="W33" s="17" t="s">
        <v>45</v>
      </c>
      <c r="Y33" t="s">
        <v>46</v>
      </c>
      <c r="Z33">
        <v>401</v>
      </c>
      <c r="AA33">
        <v>95</v>
      </c>
    </row>
    <row r="34" spans="1:39" x14ac:dyDescent="0.25">
      <c r="A34" t="s">
        <v>130</v>
      </c>
      <c r="B34" t="s">
        <v>131</v>
      </c>
      <c r="C34" s="17">
        <v>44778</v>
      </c>
      <c r="D34" s="7">
        <v>520000</v>
      </c>
      <c r="E34" t="s">
        <v>39</v>
      </c>
      <c r="F34" t="s">
        <v>49</v>
      </c>
      <c r="G34" s="7">
        <v>520000</v>
      </c>
      <c r="H34" s="7">
        <v>224500</v>
      </c>
      <c r="I34" s="12">
        <f t="shared" si="0"/>
        <v>43.173076923076927</v>
      </c>
      <c r="J34" s="7">
        <v>525946</v>
      </c>
      <c r="K34" s="7">
        <v>61765</v>
      </c>
      <c r="L34" s="7">
        <f t="shared" si="1"/>
        <v>458235</v>
      </c>
      <c r="M34" s="7">
        <v>458676.875</v>
      </c>
      <c r="N34" s="22">
        <f t="shared" si="2"/>
        <v>0.99903663117962949</v>
      </c>
      <c r="O34" s="26">
        <v>1372</v>
      </c>
      <c r="P34" s="31">
        <f t="shared" si="3"/>
        <v>333.99052478134109</v>
      </c>
      <c r="Q34" s="36" t="s">
        <v>41</v>
      </c>
      <c r="R34" s="41">
        <f>ABS(N42-N34)*100</f>
        <v>16.602072829992444</v>
      </c>
      <c r="S34" t="s">
        <v>42</v>
      </c>
      <c r="T34" t="s">
        <v>50</v>
      </c>
      <c r="U34" s="7">
        <v>56700</v>
      </c>
      <c r="V34" t="s">
        <v>44</v>
      </c>
      <c r="W34" s="17" t="s">
        <v>45</v>
      </c>
      <c r="Y34" t="s">
        <v>46</v>
      </c>
      <c r="Z34">
        <v>401</v>
      </c>
      <c r="AA34">
        <v>93</v>
      </c>
    </row>
    <row r="35" spans="1:39" x14ac:dyDescent="0.25">
      <c r="A35" t="s">
        <v>132</v>
      </c>
      <c r="B35" t="s">
        <v>133</v>
      </c>
      <c r="C35" s="17">
        <v>44827</v>
      </c>
      <c r="D35" s="7">
        <v>570000</v>
      </c>
      <c r="E35" t="s">
        <v>39</v>
      </c>
      <c r="F35" t="s">
        <v>49</v>
      </c>
      <c r="G35" s="7">
        <v>570000</v>
      </c>
      <c r="H35" s="7">
        <v>188100</v>
      </c>
      <c r="I35" s="12">
        <f t="shared" si="0"/>
        <v>33</v>
      </c>
      <c r="J35" s="7">
        <v>442881</v>
      </c>
      <c r="K35" s="7">
        <v>45011</v>
      </c>
      <c r="L35" s="7">
        <f t="shared" si="1"/>
        <v>524989</v>
      </c>
      <c r="M35" s="7">
        <v>393152.1875</v>
      </c>
      <c r="N35" s="22">
        <f t="shared" si="2"/>
        <v>1.3353327711040652</v>
      </c>
      <c r="O35" s="26">
        <v>1528</v>
      </c>
      <c r="P35" s="31">
        <f t="shared" si="3"/>
        <v>343.57918848167537</v>
      </c>
      <c r="Q35" s="36" t="s">
        <v>41</v>
      </c>
      <c r="R35" s="41">
        <f>ABS(N42-N35)*100</f>
        <v>17.027541162451133</v>
      </c>
      <c r="S35" t="s">
        <v>53</v>
      </c>
      <c r="T35" t="s">
        <v>50</v>
      </c>
      <c r="U35" s="7">
        <v>34810</v>
      </c>
      <c r="V35" t="s">
        <v>44</v>
      </c>
      <c r="W35" s="17" t="s">
        <v>45</v>
      </c>
      <c r="Y35" t="s">
        <v>46</v>
      </c>
      <c r="Z35">
        <v>401</v>
      </c>
      <c r="AA35">
        <v>91</v>
      </c>
    </row>
    <row r="36" spans="1:39" x14ac:dyDescent="0.25">
      <c r="A36" t="s">
        <v>132</v>
      </c>
      <c r="B36" t="s">
        <v>133</v>
      </c>
      <c r="C36" s="17">
        <v>44988</v>
      </c>
      <c r="D36" s="7">
        <v>561000</v>
      </c>
      <c r="E36" t="s">
        <v>39</v>
      </c>
      <c r="F36" t="s">
        <v>49</v>
      </c>
      <c r="G36" s="7">
        <v>561000</v>
      </c>
      <c r="H36" s="7">
        <v>188100</v>
      </c>
      <c r="I36" s="12">
        <f t="shared" si="0"/>
        <v>33.529411764705877</v>
      </c>
      <c r="J36" s="7">
        <v>442881</v>
      </c>
      <c r="K36" s="7">
        <v>45011</v>
      </c>
      <c r="L36" s="7">
        <f t="shared" si="1"/>
        <v>515989</v>
      </c>
      <c r="M36" s="7">
        <v>393152.1875</v>
      </c>
      <c r="N36" s="22">
        <f t="shared" si="2"/>
        <v>1.312440872531073</v>
      </c>
      <c r="O36" s="26">
        <v>1528</v>
      </c>
      <c r="P36" s="31">
        <f t="shared" si="3"/>
        <v>337.68913612565444</v>
      </c>
      <c r="Q36" s="36" t="s">
        <v>41</v>
      </c>
      <c r="R36" s="41">
        <f>ABS(N42-N36)*100</f>
        <v>14.738351305151909</v>
      </c>
      <c r="S36" t="s">
        <v>53</v>
      </c>
      <c r="T36" t="s">
        <v>50</v>
      </c>
      <c r="U36" s="7">
        <v>34810</v>
      </c>
      <c r="V36" t="s">
        <v>44</v>
      </c>
      <c r="W36" s="17" t="s">
        <v>45</v>
      </c>
      <c r="Y36" t="s">
        <v>46</v>
      </c>
      <c r="Z36">
        <v>401</v>
      </c>
      <c r="AA36">
        <v>91</v>
      </c>
    </row>
    <row r="37" spans="1:39" x14ac:dyDescent="0.25">
      <c r="A37" t="s">
        <v>134</v>
      </c>
      <c r="B37" t="s">
        <v>135</v>
      </c>
      <c r="C37" s="17">
        <v>44984</v>
      </c>
      <c r="D37" s="7">
        <v>455000</v>
      </c>
      <c r="E37" t="s">
        <v>39</v>
      </c>
      <c r="F37" t="s">
        <v>49</v>
      </c>
      <c r="G37" s="7">
        <v>455000</v>
      </c>
      <c r="H37" s="7">
        <v>212200</v>
      </c>
      <c r="I37" s="12">
        <f t="shared" si="0"/>
        <v>46.637362637362642</v>
      </c>
      <c r="J37" s="7">
        <v>500685</v>
      </c>
      <c r="K37" s="7">
        <v>50393</v>
      </c>
      <c r="L37" s="7">
        <f t="shared" si="1"/>
        <v>404607</v>
      </c>
      <c r="M37" s="7">
        <v>444952.5625</v>
      </c>
      <c r="N37" s="22">
        <f t="shared" si="2"/>
        <v>0.90932614867230932</v>
      </c>
      <c r="O37" s="26">
        <v>1658</v>
      </c>
      <c r="P37" s="31">
        <f t="shared" si="3"/>
        <v>244.03317249698432</v>
      </c>
      <c r="Q37" s="36" t="s">
        <v>41</v>
      </c>
      <c r="R37" s="41">
        <f>ABS(N42-N37)*100</f>
        <v>25.573121080724459</v>
      </c>
      <c r="S37" t="s">
        <v>42</v>
      </c>
      <c r="T37" t="s">
        <v>50</v>
      </c>
      <c r="U37" s="7">
        <v>46800</v>
      </c>
      <c r="V37" t="s">
        <v>44</v>
      </c>
      <c r="W37" s="17" t="s">
        <v>45</v>
      </c>
      <c r="Y37" t="s">
        <v>46</v>
      </c>
      <c r="Z37">
        <v>401</v>
      </c>
      <c r="AA37">
        <v>94</v>
      </c>
    </row>
    <row r="38" spans="1:39" x14ac:dyDescent="0.25">
      <c r="A38" t="s">
        <v>136</v>
      </c>
      <c r="B38" t="s">
        <v>137</v>
      </c>
      <c r="C38" s="17">
        <v>44529</v>
      </c>
      <c r="D38" s="7">
        <v>535000</v>
      </c>
      <c r="E38" t="s">
        <v>39</v>
      </c>
      <c r="F38" t="s">
        <v>49</v>
      </c>
      <c r="G38" s="7">
        <v>535000</v>
      </c>
      <c r="H38" s="7">
        <v>204800</v>
      </c>
      <c r="I38" s="12">
        <f t="shared" si="0"/>
        <v>38.280373831775698</v>
      </c>
      <c r="J38" s="7">
        <v>513017</v>
      </c>
      <c r="K38" s="7">
        <v>60336</v>
      </c>
      <c r="L38" s="7">
        <f t="shared" si="1"/>
        <v>474664</v>
      </c>
      <c r="M38" s="7">
        <v>447313.25</v>
      </c>
      <c r="N38" s="22">
        <f t="shared" si="2"/>
        <v>1.0611445111451538</v>
      </c>
      <c r="O38" s="26">
        <v>1785</v>
      </c>
      <c r="P38" s="31">
        <f t="shared" si="3"/>
        <v>265.91820728291316</v>
      </c>
      <c r="Q38" s="36" t="s">
        <v>41</v>
      </c>
      <c r="R38" s="41">
        <f>ABS(N42-N38)*100</f>
        <v>10.391284833440007</v>
      </c>
      <c r="S38" t="s">
        <v>53</v>
      </c>
      <c r="T38" t="s">
        <v>50</v>
      </c>
      <c r="U38" s="7">
        <v>46800</v>
      </c>
      <c r="V38" t="s">
        <v>44</v>
      </c>
      <c r="W38" s="17" t="s">
        <v>45</v>
      </c>
      <c r="Y38" t="s">
        <v>46</v>
      </c>
      <c r="Z38">
        <v>401</v>
      </c>
      <c r="AA38">
        <v>94</v>
      </c>
    </row>
    <row r="39" spans="1:39" ht="15.75" thickBot="1" x14ac:dyDescent="0.3">
      <c r="A39" t="s">
        <v>138</v>
      </c>
      <c r="B39" t="s">
        <v>139</v>
      </c>
      <c r="C39" s="17">
        <v>44819</v>
      </c>
      <c r="D39" s="7">
        <v>572000</v>
      </c>
      <c r="E39" t="s">
        <v>39</v>
      </c>
      <c r="F39" t="s">
        <v>49</v>
      </c>
      <c r="G39" s="7">
        <v>572000</v>
      </c>
      <c r="H39" s="7">
        <v>30000</v>
      </c>
      <c r="I39" s="12">
        <f t="shared" si="0"/>
        <v>5.244755244755245</v>
      </c>
      <c r="J39" s="7">
        <v>538855</v>
      </c>
      <c r="K39" s="7">
        <v>77937</v>
      </c>
      <c r="L39" s="7">
        <f t="shared" si="1"/>
        <v>494063</v>
      </c>
      <c r="M39" s="7">
        <v>455452.5625</v>
      </c>
      <c r="N39" s="22">
        <f t="shared" si="2"/>
        <v>1.0847737847561238</v>
      </c>
      <c r="O39" s="26">
        <v>1376</v>
      </c>
      <c r="P39" s="31">
        <f t="shared" si="3"/>
        <v>359.0574127906977</v>
      </c>
      <c r="Q39" s="36" t="s">
        <v>41</v>
      </c>
      <c r="R39" s="41">
        <f>ABS(N42-N39)*100</f>
        <v>8.0283574723430071</v>
      </c>
      <c r="S39" t="s">
        <v>42</v>
      </c>
      <c r="T39" t="s">
        <v>69</v>
      </c>
      <c r="U39" s="7">
        <v>72500</v>
      </c>
      <c r="V39" t="s">
        <v>44</v>
      </c>
      <c r="W39" s="17" t="s">
        <v>45</v>
      </c>
      <c r="Y39" t="s">
        <v>46</v>
      </c>
      <c r="Z39">
        <v>401</v>
      </c>
      <c r="AA39">
        <v>98</v>
      </c>
    </row>
    <row r="40" spans="1:39" ht="15.75" thickTop="1" x14ac:dyDescent="0.25">
      <c r="A40" s="3"/>
      <c r="B40" s="3"/>
      <c r="C40" s="18" t="s">
        <v>142</v>
      </c>
      <c r="D40" s="8">
        <f>+SUM(D2:D39)</f>
        <v>20126940</v>
      </c>
      <c r="E40" s="3"/>
      <c r="F40" s="3"/>
      <c r="G40" s="8">
        <f>+SUM(G2:G39)</f>
        <v>20126940</v>
      </c>
      <c r="H40" s="8">
        <f>+SUM(H2:H39)</f>
        <v>7168900</v>
      </c>
      <c r="I40" s="13"/>
      <c r="J40" s="8">
        <f>+SUM(J2:J39)</f>
        <v>18196487</v>
      </c>
      <c r="K40" s="8"/>
      <c r="L40" s="8">
        <f>+SUM(L2:L39)</f>
        <v>16894919</v>
      </c>
      <c r="M40" s="8">
        <f>+SUM(M2:M39)</f>
        <v>14751795.40625</v>
      </c>
      <c r="N40" s="23"/>
      <c r="O40" s="27"/>
      <c r="P40" s="32">
        <f>AVERAGE(P2:P39)</f>
        <v>245.41104699570406</v>
      </c>
      <c r="Q40" s="37"/>
      <c r="R40" s="42">
        <f>ABS(N42-N41)*100</f>
        <v>1.9778528345412383</v>
      </c>
      <c r="S40" s="3"/>
      <c r="T40" s="3"/>
      <c r="U40" s="8"/>
      <c r="V40" s="3"/>
      <c r="W40" s="18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25">
      <c r="A41" s="4"/>
      <c r="B41" s="4"/>
      <c r="C41" s="19"/>
      <c r="D41" s="9"/>
      <c r="E41" s="4"/>
      <c r="F41" s="4"/>
      <c r="G41" s="9"/>
      <c r="H41" s="9" t="s">
        <v>143</v>
      </c>
      <c r="I41" s="14">
        <f>H40/G40*100</f>
        <v>35.618429825895042</v>
      </c>
      <c r="J41" s="9"/>
      <c r="K41" s="9"/>
      <c r="L41" s="9"/>
      <c r="M41" s="46" t="s">
        <v>144</v>
      </c>
      <c r="N41" s="47">
        <f>L40/M40</f>
        <v>1.1452788311341415</v>
      </c>
      <c r="O41" s="28"/>
      <c r="P41" s="33" t="s">
        <v>145</v>
      </c>
      <c r="Q41" s="38">
        <f>STDEV(N2:N39)</f>
        <v>0.190237369273207</v>
      </c>
      <c r="R41" s="43"/>
      <c r="S41" s="4"/>
      <c r="T41" s="4"/>
      <c r="U41" s="9"/>
      <c r="V41" s="4"/>
      <c r="W41" s="19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x14ac:dyDescent="0.25">
      <c r="A42" s="5"/>
      <c r="B42" s="5"/>
      <c r="C42" s="20"/>
      <c r="D42" s="10"/>
      <c r="E42" s="5"/>
      <c r="F42" s="5"/>
      <c r="G42" s="10"/>
      <c r="H42" s="10" t="s">
        <v>146</v>
      </c>
      <c r="I42" s="15">
        <f>STDEV(I2:I39)</f>
        <v>10.483755954741985</v>
      </c>
      <c r="J42" s="10"/>
      <c r="K42" s="10"/>
      <c r="L42" s="10"/>
      <c r="M42" s="10" t="s">
        <v>147</v>
      </c>
      <c r="N42" s="24">
        <f>AVERAGE(N2:N39)</f>
        <v>1.1650573594795539</v>
      </c>
      <c r="O42" s="29"/>
      <c r="P42" s="34" t="s">
        <v>148</v>
      </c>
      <c r="Q42" s="45">
        <f>AVERAGE(R2:R39)</f>
        <v>19.071910802577055</v>
      </c>
      <c r="R42" s="44" t="s">
        <v>149</v>
      </c>
      <c r="S42" s="5">
        <f>+(Q42/N42)</f>
        <v>16.369932902785767</v>
      </c>
      <c r="T42" s="5"/>
      <c r="U42" s="10"/>
      <c r="V42" s="5"/>
      <c r="W42" s="20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8" spans="1:39" x14ac:dyDescent="0.25">
      <c r="A48" t="s">
        <v>75</v>
      </c>
      <c r="B48" t="s">
        <v>76</v>
      </c>
      <c r="C48" s="17">
        <v>44929</v>
      </c>
      <c r="D48" s="7">
        <v>1520000</v>
      </c>
      <c r="E48" t="s">
        <v>39</v>
      </c>
      <c r="F48" t="s">
        <v>49</v>
      </c>
      <c r="G48" s="7">
        <v>1520000</v>
      </c>
      <c r="H48" s="7">
        <v>307200</v>
      </c>
      <c r="I48" s="12">
        <f>H48/G48*100</f>
        <v>20.210526315789473</v>
      </c>
      <c r="J48" s="7">
        <v>712635</v>
      </c>
      <c r="K48" s="7">
        <v>73283</v>
      </c>
      <c r="L48" s="7">
        <f>G48-K48</f>
        <v>1446717</v>
      </c>
      <c r="M48" s="7">
        <v>631770.75</v>
      </c>
      <c r="N48" s="22">
        <f>L48/M48</f>
        <v>2.2899398238997293</v>
      </c>
      <c r="O48" s="26">
        <v>2648</v>
      </c>
      <c r="P48" s="31">
        <f>L48/O48</f>
        <v>546.34327794561932</v>
      </c>
      <c r="Q48" s="36" t="s">
        <v>41</v>
      </c>
      <c r="R48" s="41">
        <f>ABS(N42-N48)*100</f>
        <v>112.48824644201754</v>
      </c>
      <c r="S48" t="s">
        <v>67</v>
      </c>
      <c r="T48" t="s">
        <v>43</v>
      </c>
      <c r="U48" s="7">
        <v>41000</v>
      </c>
      <c r="V48" t="s">
        <v>44</v>
      </c>
      <c r="W48" s="17" t="s">
        <v>45</v>
      </c>
      <c r="Y48" t="s">
        <v>46</v>
      </c>
      <c r="Z48">
        <v>401</v>
      </c>
      <c r="AA48">
        <v>91</v>
      </c>
    </row>
    <row r="49" spans="1:27" x14ac:dyDescent="0.25">
      <c r="A49" t="s">
        <v>85</v>
      </c>
      <c r="B49" t="s">
        <v>86</v>
      </c>
      <c r="C49" s="17">
        <v>44302</v>
      </c>
      <c r="D49" s="7">
        <v>375000</v>
      </c>
      <c r="E49" t="s">
        <v>39</v>
      </c>
      <c r="F49" t="s">
        <v>49</v>
      </c>
      <c r="G49" s="7">
        <v>375000</v>
      </c>
      <c r="H49" s="7">
        <v>216800</v>
      </c>
      <c r="I49" s="12">
        <f>H49/G49*100</f>
        <v>57.81333333333334</v>
      </c>
      <c r="J49" s="7">
        <v>514987</v>
      </c>
      <c r="K49" s="7">
        <v>66163</v>
      </c>
      <c r="L49" s="7">
        <f>G49-K49</f>
        <v>308837</v>
      </c>
      <c r="M49" s="7">
        <v>443501.96875</v>
      </c>
      <c r="N49" s="22">
        <f>L49/M49</f>
        <v>0.69635993019478559</v>
      </c>
      <c r="O49" s="26">
        <v>2613</v>
      </c>
      <c r="P49" s="31">
        <f>L49/O49</f>
        <v>118.19249904324531</v>
      </c>
      <c r="Q49" s="36" t="s">
        <v>41</v>
      </c>
      <c r="R49" s="41">
        <f>ABS(N42-N49)*100</f>
        <v>46.869742928476832</v>
      </c>
      <c r="S49" t="s">
        <v>87</v>
      </c>
      <c r="T49" t="s">
        <v>50</v>
      </c>
      <c r="U49" s="7">
        <v>52500</v>
      </c>
      <c r="V49" t="s">
        <v>44</v>
      </c>
      <c r="W49" s="17" t="s">
        <v>45</v>
      </c>
      <c r="Y49" t="s">
        <v>46</v>
      </c>
      <c r="Z49">
        <v>401</v>
      </c>
      <c r="AA49">
        <v>84</v>
      </c>
    </row>
    <row r="50" spans="1:27" x14ac:dyDescent="0.25">
      <c r="A50" t="s">
        <v>73</v>
      </c>
      <c r="B50" t="s">
        <v>74</v>
      </c>
      <c r="C50" s="17">
        <v>44483</v>
      </c>
      <c r="D50" s="7">
        <v>93500</v>
      </c>
      <c r="E50" t="s">
        <v>39</v>
      </c>
      <c r="F50" t="s">
        <v>49</v>
      </c>
      <c r="G50" s="7">
        <v>93500</v>
      </c>
      <c r="H50" s="7">
        <v>24000</v>
      </c>
      <c r="I50" s="12">
        <f>H50/G50*100</f>
        <v>25.668449197860966</v>
      </c>
      <c r="J50" s="7">
        <v>249390</v>
      </c>
      <c r="K50" s="7">
        <v>41000</v>
      </c>
      <c r="L50" s="7">
        <f>G50-K50</f>
        <v>52500</v>
      </c>
      <c r="M50" s="7">
        <v>205918.96875</v>
      </c>
      <c r="N50" s="22">
        <f>L50/M50</f>
        <v>0.25495465676956969</v>
      </c>
      <c r="O50" s="26">
        <v>1732</v>
      </c>
      <c r="P50" s="31">
        <f>L50/O50</f>
        <v>30.311778290993072</v>
      </c>
      <c r="Q50" s="36" t="s">
        <v>41</v>
      </c>
      <c r="R50" s="41">
        <f>ABS(N42-N50)*100</f>
        <v>91.010270270998419</v>
      </c>
      <c r="S50" t="s">
        <v>42</v>
      </c>
      <c r="T50" t="s">
        <v>69</v>
      </c>
      <c r="U50" s="7">
        <v>41000</v>
      </c>
      <c r="V50" t="s">
        <v>44</v>
      </c>
      <c r="W50" s="17" t="s">
        <v>45</v>
      </c>
      <c r="Y50" t="s">
        <v>46</v>
      </c>
      <c r="Z50">
        <v>401</v>
      </c>
      <c r="AA50">
        <v>99</v>
      </c>
    </row>
    <row r="51" spans="1:27" x14ac:dyDescent="0.25">
      <c r="A51" t="s">
        <v>140</v>
      </c>
      <c r="B51" t="s">
        <v>141</v>
      </c>
      <c r="C51" s="17">
        <v>44468</v>
      </c>
      <c r="D51" s="7">
        <v>485000</v>
      </c>
      <c r="E51" t="s">
        <v>39</v>
      </c>
      <c r="F51" t="s">
        <v>49</v>
      </c>
      <c r="G51" s="7">
        <v>485000</v>
      </c>
      <c r="H51" s="7">
        <v>240300</v>
      </c>
      <c r="I51" s="12">
        <f t="shared" ref="I51" si="4">H51/G51*100</f>
        <v>49.546391752577321</v>
      </c>
      <c r="J51" s="7">
        <v>549108</v>
      </c>
      <c r="K51" s="7">
        <v>76602</v>
      </c>
      <c r="L51" s="7">
        <f t="shared" ref="L51" si="5">G51-K51</f>
        <v>408398</v>
      </c>
      <c r="M51" s="7">
        <v>466903.15625</v>
      </c>
      <c r="N51" s="22">
        <f t="shared" ref="N51" si="6">L51/M51</f>
        <v>0.87469530786664074</v>
      </c>
      <c r="O51" s="26">
        <v>1556</v>
      </c>
      <c r="P51" s="31">
        <f t="shared" ref="P51" si="7">L51/O51</f>
        <v>262.46658097686378</v>
      </c>
      <c r="Q51" s="36" t="s">
        <v>41</v>
      </c>
      <c r="R51" s="41">
        <f>ABS(N56-N51)*100</f>
        <v>87.46953078666408</v>
      </c>
      <c r="S51" t="s">
        <v>42</v>
      </c>
      <c r="T51" t="s">
        <v>92</v>
      </c>
      <c r="U51" s="7">
        <v>72500</v>
      </c>
      <c r="V51" t="s">
        <v>44</v>
      </c>
      <c r="W51" s="17" t="s">
        <v>45</v>
      </c>
      <c r="Y51" t="s">
        <v>46</v>
      </c>
      <c r="Z51">
        <v>401</v>
      </c>
      <c r="AA51">
        <v>96</v>
      </c>
    </row>
    <row r="52" spans="1:27" x14ac:dyDescent="0.25">
      <c r="A52" t="s">
        <v>99</v>
      </c>
      <c r="B52" t="s">
        <v>100</v>
      </c>
      <c r="C52" s="17">
        <v>44364</v>
      </c>
      <c r="D52" s="7">
        <v>375000</v>
      </c>
      <c r="E52" t="s">
        <v>39</v>
      </c>
      <c r="F52" t="s">
        <v>49</v>
      </c>
      <c r="G52" s="7">
        <v>375000</v>
      </c>
      <c r="H52" s="7">
        <v>159900</v>
      </c>
      <c r="I52" s="12">
        <f>H52/G52*100</f>
        <v>42.64</v>
      </c>
      <c r="J52" s="7">
        <v>417581</v>
      </c>
      <c r="K52" s="7">
        <v>96866</v>
      </c>
      <c r="L52" s="7">
        <f>G52-K52</f>
        <v>278134</v>
      </c>
      <c r="M52" s="7">
        <v>316912.0625</v>
      </c>
      <c r="N52" s="22">
        <f>L52/M52</f>
        <v>0.8776377831941945</v>
      </c>
      <c r="O52" s="26">
        <v>1777</v>
      </c>
      <c r="P52" s="31">
        <f>L52/O52</f>
        <v>156.51885199774901</v>
      </c>
      <c r="Q52" s="36" t="s">
        <v>41</v>
      </c>
      <c r="R52" s="41">
        <f>ABS(N42-N52)*100</f>
        <v>28.741957628535943</v>
      </c>
      <c r="S52" t="s">
        <v>53</v>
      </c>
      <c r="T52" t="s">
        <v>101</v>
      </c>
      <c r="U52" s="7">
        <v>92800</v>
      </c>
      <c r="V52" t="s">
        <v>44</v>
      </c>
      <c r="W52" s="17" t="s">
        <v>45</v>
      </c>
      <c r="Y52" t="s">
        <v>46</v>
      </c>
      <c r="Z52">
        <v>401</v>
      </c>
      <c r="AA52">
        <v>91</v>
      </c>
    </row>
    <row r="53" spans="1:27" x14ac:dyDescent="0.25">
      <c r="A53" t="s">
        <v>115</v>
      </c>
      <c r="B53" t="s">
        <v>116</v>
      </c>
      <c r="C53" s="17">
        <v>44839</v>
      </c>
      <c r="D53" s="7">
        <v>450000</v>
      </c>
      <c r="E53" t="s">
        <v>39</v>
      </c>
      <c r="F53" t="s">
        <v>49</v>
      </c>
      <c r="G53" s="7">
        <v>450000</v>
      </c>
      <c r="H53" s="7">
        <v>213900</v>
      </c>
      <c r="I53" s="12">
        <f>H53/G53*100</f>
        <v>47.533333333333331</v>
      </c>
      <c r="J53" s="7">
        <v>502099</v>
      </c>
      <c r="K53" s="7">
        <v>69714</v>
      </c>
      <c r="L53" s="7">
        <f>G53-K53</f>
        <v>380286</v>
      </c>
      <c r="M53" s="7">
        <v>427257.90625</v>
      </c>
      <c r="N53" s="22">
        <f>L53/M53</f>
        <v>0.89006193785325649</v>
      </c>
      <c r="O53" s="26">
        <v>1512</v>
      </c>
      <c r="P53" s="31">
        <f>L53/O53</f>
        <v>251.51190476190476</v>
      </c>
      <c r="Q53" s="36" t="s">
        <v>41</v>
      </c>
      <c r="R53" s="41">
        <f>ABS(N42-N53)*100</f>
        <v>27.499542162629741</v>
      </c>
      <c r="S53" t="s">
        <v>42</v>
      </c>
      <c r="T53" t="s">
        <v>50</v>
      </c>
      <c r="U53" s="7">
        <v>60375</v>
      </c>
      <c r="V53" t="s">
        <v>44</v>
      </c>
      <c r="W53" s="17" t="s">
        <v>45</v>
      </c>
      <c r="Y53" t="s">
        <v>46</v>
      </c>
      <c r="Z53">
        <v>401</v>
      </c>
      <c r="AA53">
        <v>92</v>
      </c>
    </row>
  </sheetData>
  <conditionalFormatting sqref="A2:AM39 A48:AM53">
    <cfRule type="expression" dxfId="1" priority="3" stopIfTrue="1">
      <formula>MOD(ROW(),4)&gt;1</formula>
    </cfRule>
    <cfRule type="expression" dxfId="0" priority="4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3B3A3-7D78-4CAA-91C0-112A9336C90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2024-01-14T19:08:23Z</dcterms:created>
  <dcterms:modified xsi:type="dcterms:W3CDTF">2024-01-14T20:04:19Z</dcterms:modified>
</cp:coreProperties>
</file>