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5D07970A-701D-4B13-99F1-BD82E0F88FAD}" xr6:coauthVersionLast="47" xr6:coauthVersionMax="47" xr10:uidLastSave="{00000000-0000-0000-0000-000000000000}"/>
  <bookViews>
    <workbookView xWindow="28680" yWindow="-120" windowWidth="29040" windowHeight="15720" xr2:uid="{62C19E4B-56E6-4A44-BADB-DA087AF19AF2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I3" i="2"/>
  <c r="L3" i="2"/>
  <c r="N3" i="2" s="1"/>
  <c r="I4" i="2"/>
  <c r="L4" i="2"/>
  <c r="N4" i="2" s="1"/>
  <c r="I18" i="2"/>
  <c r="L18" i="2"/>
  <c r="N18" i="2" s="1"/>
  <c r="I5" i="2"/>
  <c r="L5" i="2"/>
  <c r="P5" i="2" s="1"/>
  <c r="I6" i="2"/>
  <c r="L6" i="2"/>
  <c r="P6" i="2" s="1"/>
  <c r="N6" i="2"/>
  <c r="I7" i="2"/>
  <c r="L7" i="2"/>
  <c r="P7" i="2" s="1"/>
  <c r="N7" i="2"/>
  <c r="I8" i="2"/>
  <c r="L8" i="2"/>
  <c r="P8" i="2" s="1"/>
  <c r="I9" i="2"/>
  <c r="L9" i="2"/>
  <c r="P9" i="2" s="1"/>
  <c r="D10" i="2"/>
  <c r="G10" i="2"/>
  <c r="H10" i="2"/>
  <c r="J10" i="2"/>
  <c r="M10" i="2"/>
  <c r="N9" i="2" l="1"/>
  <c r="P4" i="2"/>
  <c r="N5" i="2"/>
  <c r="I12" i="2"/>
  <c r="N8" i="2"/>
  <c r="L10" i="2"/>
  <c r="N11" i="2" s="1"/>
  <c r="I11" i="2"/>
  <c r="P2" i="2"/>
  <c r="N2" i="2"/>
  <c r="N12" i="2"/>
  <c r="Q11" i="2"/>
  <c r="P18" i="2"/>
  <c r="P3" i="2"/>
  <c r="P10" i="2" l="1"/>
  <c r="R18" i="2"/>
  <c r="R4" i="2"/>
  <c r="R6" i="2"/>
  <c r="R3" i="2"/>
  <c r="R5" i="2"/>
  <c r="R2" i="2"/>
  <c r="R9" i="2"/>
  <c r="R10" i="2"/>
  <c r="R7" i="2"/>
  <c r="R8" i="2"/>
  <c r="Q12" i="2" l="1"/>
  <c r="S12" i="2" s="1"/>
</calcChain>
</file>

<file path=xl/sharedStrings.xml><?xml version="1.0" encoding="utf-8"?>
<sst xmlns="http://schemas.openxmlformats.org/spreadsheetml/2006/main" count="137" uniqueCount="76">
  <si>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</si>
  <si>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</si>
  <si>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</si>
  <si>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</si>
  <si>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</si>
  <si>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</si>
  <si>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</si>
  <si>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</si>
  <si>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</si>
  <si>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</si>
  <si>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</si>
  <si>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</si>
  <si>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</si>
  <si>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</si>
  <si>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</si>
  <si>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</si>
  <si>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</si>
  <si>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</si>
  <si>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</si>
  <si>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</si>
  <si>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</si>
  <si>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</si>
  <si>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</si>
  <si>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</si>
  <si>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</si>
  <si>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</si>
  <si>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</si>
  <si>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</si>
  <si>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</si>
  <si>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</si>
  <si>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</si>
  <si>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</si>
  <si>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</si>
  <si>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</si>
  <si>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</si>
  <si>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</si>
  <si>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</si>
  <si>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</si>
  <si>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</si>
  <si>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</si>
  <si>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</si>
  <si>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310</t>
  </si>
  <si>
    <t>2 STORY</t>
  </si>
  <si>
    <t>RES 1 FAMILY</t>
  </si>
  <si>
    <t>No</t>
  </si>
  <si>
    <t xml:space="preserve">  /  /    </t>
  </si>
  <si>
    <t>GCA-GOLF COURSE AREA</t>
  </si>
  <si>
    <t>20-310-017-00</t>
  </si>
  <si>
    <t>3502 PALMER DR</t>
  </si>
  <si>
    <t>1.5 STORY</t>
  </si>
  <si>
    <t>20-310-020-00</t>
  </si>
  <si>
    <t>3490 PALMER DR</t>
  </si>
  <si>
    <t>20-310-022-00</t>
  </si>
  <si>
    <t>3482 PALMER DR</t>
  </si>
  <si>
    <t>20-310-025-00</t>
  </si>
  <si>
    <t>3468 PALMER DR</t>
  </si>
  <si>
    <t>1 STORY</t>
  </si>
  <si>
    <t>RES VAC</t>
  </si>
  <si>
    <t>20-310-037-00</t>
  </si>
  <si>
    <t>3477 PALMER DRIVE</t>
  </si>
  <si>
    <t>20-310-055-00</t>
  </si>
  <si>
    <t>6121 MASTERS LN</t>
  </si>
  <si>
    <t>20-310-057-00</t>
  </si>
  <si>
    <t>6118 MASTERS LN</t>
  </si>
  <si>
    <t>20-310-065-00</t>
  </si>
  <si>
    <t>3349 PALMER DRIVE</t>
  </si>
  <si>
    <t>20-310-066-00</t>
  </si>
  <si>
    <t>3341 PALMER DRIVE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</si>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</sst>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C54C-403C-42B5-8F15-49CE70D8FDB1}">
  <dimension ref="A1:BL18"/>
  <sheetViews>
    <sheetView tabSelected="1" workbookViewId="0">
      <selection activeCell="L26" sqref="L26"/>
    </sheetView>
  </sheetViews>
  <sheetFormatPr defaultRowHeight="15" x14ac:dyDescent="0.25"/>
  <cols>
    <col min="1" max="1" width="14.28515625" bestFit="1" customWidth="1"/>
    <col min="2" max="2" width="18.57031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16.710937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3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47</v>
      </c>
      <c r="B2" t="s">
        <v>48</v>
      </c>
      <c r="C2" s="17">
        <v>44803</v>
      </c>
      <c r="D2" s="7">
        <v>765000</v>
      </c>
      <c r="E2" t="s">
        <v>39</v>
      </c>
      <c r="F2" t="s">
        <v>40</v>
      </c>
      <c r="G2" s="7">
        <v>765000</v>
      </c>
      <c r="H2" s="7">
        <v>315000</v>
      </c>
      <c r="I2" s="12">
        <f t="shared" ref="I2:I9" si="0">H2/G2*100</f>
        <v>41.17647058823529</v>
      </c>
      <c r="J2" s="7">
        <v>741842</v>
      </c>
      <c r="K2" s="7">
        <v>81352</v>
      </c>
      <c r="L2" s="7">
        <f t="shared" ref="L2:L9" si="1">G2-K2</f>
        <v>683648</v>
      </c>
      <c r="M2" s="7">
        <v>717144.4375</v>
      </c>
      <c r="N2" s="22">
        <f t="shared" ref="N2:N9" si="2">L2/M2</f>
        <v>0.95329192314902389</v>
      </c>
      <c r="O2" s="27">
        <v>2431</v>
      </c>
      <c r="P2" s="32">
        <f t="shared" ref="P2:P9" si="3">L2/O2</f>
        <v>281.2208967503085</v>
      </c>
      <c r="Q2" s="37" t="s">
        <v>41</v>
      </c>
      <c r="R2" s="42">
        <f>ABS(N12-N2)*100</f>
        <v>11.945377913213317</v>
      </c>
      <c r="S2" t="s">
        <v>49</v>
      </c>
      <c r="T2" t="s">
        <v>43</v>
      </c>
      <c r="U2" s="7">
        <v>66000</v>
      </c>
      <c r="V2" t="s">
        <v>44</v>
      </c>
      <c r="W2" s="17" t="s">
        <v>45</v>
      </c>
      <c r="Y2" t="s">
        <v>46</v>
      </c>
      <c r="Z2">
        <v>401</v>
      </c>
      <c r="AA2">
        <v>88</v>
      </c>
    </row>
    <row r="3" spans="1:64" x14ac:dyDescent="0.25">
      <c r="A3" t="s">
        <v>50</v>
      </c>
      <c r="B3" t="s">
        <v>51</v>
      </c>
      <c r="C3" s="17">
        <v>44845</v>
      </c>
      <c r="D3" s="7">
        <v>1200000</v>
      </c>
      <c r="E3" t="s">
        <v>39</v>
      </c>
      <c r="F3" t="s">
        <v>40</v>
      </c>
      <c r="G3" s="7">
        <v>1200000</v>
      </c>
      <c r="H3" s="7">
        <v>398900</v>
      </c>
      <c r="I3" s="12">
        <f t="shared" si="0"/>
        <v>33.241666666666667</v>
      </c>
      <c r="J3" s="7">
        <v>989036</v>
      </c>
      <c r="K3" s="7">
        <v>66000</v>
      </c>
      <c r="L3" s="7">
        <f t="shared" si="1"/>
        <v>1134000</v>
      </c>
      <c r="M3" s="7">
        <v>1002210.625</v>
      </c>
      <c r="N3" s="22">
        <f t="shared" si="2"/>
        <v>1.1314986807289136</v>
      </c>
      <c r="O3" s="27">
        <v>3128</v>
      </c>
      <c r="P3" s="32">
        <f t="shared" si="3"/>
        <v>362.53196930946291</v>
      </c>
      <c r="Q3" s="37" t="s">
        <v>41</v>
      </c>
      <c r="R3" s="42">
        <f>ABS(N12-N3)*100</f>
        <v>5.875297844775651</v>
      </c>
      <c r="S3" t="s">
        <v>49</v>
      </c>
      <c r="T3" t="s">
        <v>43</v>
      </c>
      <c r="U3" s="7">
        <v>66000</v>
      </c>
      <c r="V3" t="s">
        <v>44</v>
      </c>
      <c r="W3" s="17" t="s">
        <v>45</v>
      </c>
      <c r="Y3" t="s">
        <v>46</v>
      </c>
      <c r="Z3">
        <v>401</v>
      </c>
      <c r="AA3">
        <v>96</v>
      </c>
    </row>
    <row r="4" spans="1:64" x14ac:dyDescent="0.25">
      <c r="A4" t="s">
        <v>52</v>
      </c>
      <c r="B4" t="s">
        <v>53</v>
      </c>
      <c r="C4" s="17">
        <v>44995</v>
      </c>
      <c r="D4" s="7">
        <v>890000</v>
      </c>
      <c r="E4" t="s">
        <v>39</v>
      </c>
      <c r="F4" t="s">
        <v>40</v>
      </c>
      <c r="G4" s="7">
        <v>890000</v>
      </c>
      <c r="H4" s="7">
        <v>348800</v>
      </c>
      <c r="I4" s="12">
        <f t="shared" si="0"/>
        <v>39.19101123595506</v>
      </c>
      <c r="J4" s="7">
        <v>836570</v>
      </c>
      <c r="K4" s="7">
        <v>75682</v>
      </c>
      <c r="L4" s="7">
        <f t="shared" si="1"/>
        <v>814318</v>
      </c>
      <c r="M4" s="7">
        <v>826154.1875</v>
      </c>
      <c r="N4" s="22">
        <f t="shared" si="2"/>
        <v>0.98567314954147101</v>
      </c>
      <c r="O4" s="27">
        <v>2901</v>
      </c>
      <c r="P4" s="32">
        <f t="shared" si="3"/>
        <v>280.70251637366425</v>
      </c>
      <c r="Q4" s="37" t="s">
        <v>41</v>
      </c>
      <c r="R4" s="42">
        <f>ABS(N12-N4)*100</f>
        <v>8.707255273968606</v>
      </c>
      <c r="S4" t="s">
        <v>49</v>
      </c>
      <c r="T4" t="s">
        <v>43</v>
      </c>
      <c r="U4" s="7">
        <v>66000</v>
      </c>
      <c r="V4" t="s">
        <v>44</v>
      </c>
      <c r="W4" s="17" t="s">
        <v>45</v>
      </c>
      <c r="Y4" t="s">
        <v>46</v>
      </c>
      <c r="Z4">
        <v>401</v>
      </c>
      <c r="AA4">
        <v>92</v>
      </c>
    </row>
    <row r="5" spans="1:64" x14ac:dyDescent="0.25">
      <c r="A5" t="s">
        <v>58</v>
      </c>
      <c r="B5" t="s">
        <v>59</v>
      </c>
      <c r="C5" s="17">
        <v>44722</v>
      </c>
      <c r="D5" s="7">
        <v>775000</v>
      </c>
      <c r="E5" t="s">
        <v>39</v>
      </c>
      <c r="F5" t="s">
        <v>40</v>
      </c>
      <c r="G5" s="7">
        <v>775000</v>
      </c>
      <c r="H5" s="7">
        <v>298600</v>
      </c>
      <c r="I5" s="12">
        <f t="shared" si="0"/>
        <v>38.529032258064518</v>
      </c>
      <c r="J5" s="7">
        <v>718560</v>
      </c>
      <c r="K5" s="7">
        <v>81930</v>
      </c>
      <c r="L5" s="7">
        <f t="shared" si="1"/>
        <v>693070</v>
      </c>
      <c r="M5" s="7">
        <v>691237.8125</v>
      </c>
      <c r="N5" s="22">
        <f t="shared" si="2"/>
        <v>1.0026505892282911</v>
      </c>
      <c r="O5" s="27">
        <v>2368</v>
      </c>
      <c r="P5" s="32">
        <f t="shared" si="3"/>
        <v>292.68158783783781</v>
      </c>
      <c r="Q5" s="37" t="s">
        <v>41</v>
      </c>
      <c r="R5" s="42">
        <f>ABS(N12-N5)*100</f>
        <v>7.0095113052865976</v>
      </c>
      <c r="S5" t="s">
        <v>56</v>
      </c>
      <c r="T5" t="s">
        <v>43</v>
      </c>
      <c r="U5" s="7">
        <v>66000</v>
      </c>
      <c r="V5" t="s">
        <v>44</v>
      </c>
      <c r="W5" s="17" t="s">
        <v>45</v>
      </c>
      <c r="Y5" t="s">
        <v>46</v>
      </c>
      <c r="Z5">
        <v>401</v>
      </c>
      <c r="AA5">
        <v>89</v>
      </c>
    </row>
    <row r="6" spans="1:64" x14ac:dyDescent="0.25">
      <c r="A6" t="s">
        <v>60</v>
      </c>
      <c r="B6" t="s">
        <v>61</v>
      </c>
      <c r="C6" s="17">
        <v>44707</v>
      </c>
      <c r="D6" s="7">
        <v>785000</v>
      </c>
      <c r="E6" t="s">
        <v>39</v>
      </c>
      <c r="F6" t="s">
        <v>40</v>
      </c>
      <c r="G6" s="7">
        <v>785000</v>
      </c>
      <c r="H6" s="7">
        <v>207000</v>
      </c>
      <c r="I6" s="12">
        <f t="shared" si="0"/>
        <v>26.369426751592357</v>
      </c>
      <c r="J6" s="7">
        <v>669338</v>
      </c>
      <c r="K6" s="7">
        <v>88417</v>
      </c>
      <c r="L6" s="7">
        <f t="shared" si="1"/>
        <v>696583</v>
      </c>
      <c r="M6" s="7">
        <v>630750.25</v>
      </c>
      <c r="N6" s="22">
        <f t="shared" si="2"/>
        <v>1.1043721346127093</v>
      </c>
      <c r="O6" s="27">
        <v>1807</v>
      </c>
      <c r="P6" s="32">
        <f t="shared" si="3"/>
        <v>385.49142224681793</v>
      </c>
      <c r="Q6" s="37" t="s">
        <v>41</v>
      </c>
      <c r="R6" s="42">
        <f>ABS(N12-N6)*100</f>
        <v>3.1626432331552268</v>
      </c>
      <c r="S6" t="s">
        <v>56</v>
      </c>
      <c r="T6" t="s">
        <v>43</v>
      </c>
      <c r="U6" s="7">
        <v>76450</v>
      </c>
      <c r="V6" t="s">
        <v>44</v>
      </c>
      <c r="W6" s="17" t="s">
        <v>45</v>
      </c>
      <c r="Y6" t="s">
        <v>46</v>
      </c>
      <c r="Z6">
        <v>401</v>
      </c>
      <c r="AA6">
        <v>95</v>
      </c>
    </row>
    <row r="7" spans="1:64" x14ac:dyDescent="0.25">
      <c r="A7" t="s">
        <v>62</v>
      </c>
      <c r="B7" t="s">
        <v>63</v>
      </c>
      <c r="C7" s="17">
        <v>44424</v>
      </c>
      <c r="D7" s="7">
        <v>699000</v>
      </c>
      <c r="E7" t="s">
        <v>39</v>
      </c>
      <c r="F7" t="s">
        <v>40</v>
      </c>
      <c r="G7" s="7">
        <v>699000</v>
      </c>
      <c r="H7" s="7">
        <v>207600</v>
      </c>
      <c r="I7" s="12">
        <f t="shared" si="0"/>
        <v>29.699570815450642</v>
      </c>
      <c r="J7" s="7">
        <v>557189</v>
      </c>
      <c r="K7" s="7">
        <v>81014</v>
      </c>
      <c r="L7" s="7">
        <f t="shared" si="1"/>
        <v>617986</v>
      </c>
      <c r="M7" s="7">
        <v>517019.53125</v>
      </c>
      <c r="N7" s="22">
        <f t="shared" si="2"/>
        <v>1.1952855987971924</v>
      </c>
      <c r="O7" s="27">
        <v>1966</v>
      </c>
      <c r="P7" s="32">
        <f t="shared" si="3"/>
        <v>314.33672431332656</v>
      </c>
      <c r="Q7" s="37" t="s">
        <v>41</v>
      </c>
      <c r="R7" s="42">
        <f>ABS(N12-N7)*100</f>
        <v>12.253989651603536</v>
      </c>
      <c r="S7" t="s">
        <v>56</v>
      </c>
      <c r="T7" t="s">
        <v>57</v>
      </c>
      <c r="U7" s="7">
        <v>76450</v>
      </c>
      <c r="V7" t="s">
        <v>44</v>
      </c>
      <c r="W7" s="17" t="s">
        <v>45</v>
      </c>
      <c r="Y7" t="s">
        <v>46</v>
      </c>
      <c r="Z7">
        <v>401</v>
      </c>
      <c r="AA7">
        <v>96</v>
      </c>
    </row>
    <row r="8" spans="1:64" x14ac:dyDescent="0.25">
      <c r="A8" t="s">
        <v>64</v>
      </c>
      <c r="B8" t="s">
        <v>65</v>
      </c>
      <c r="C8" s="17">
        <v>44658</v>
      </c>
      <c r="D8" s="7">
        <v>1625000</v>
      </c>
      <c r="E8" t="s">
        <v>39</v>
      </c>
      <c r="F8" t="s">
        <v>40</v>
      </c>
      <c r="G8" s="7">
        <v>1625000</v>
      </c>
      <c r="H8" s="7">
        <v>551900</v>
      </c>
      <c r="I8" s="12">
        <f t="shared" si="0"/>
        <v>33.963076923076926</v>
      </c>
      <c r="J8" s="7">
        <v>1351948</v>
      </c>
      <c r="K8" s="7">
        <v>115002</v>
      </c>
      <c r="L8" s="7">
        <f t="shared" si="1"/>
        <v>1509998</v>
      </c>
      <c r="M8" s="7">
        <v>1343046.75</v>
      </c>
      <c r="N8" s="22">
        <f t="shared" si="2"/>
        <v>1.1243078470648917</v>
      </c>
      <c r="O8" s="27">
        <v>3346</v>
      </c>
      <c r="P8" s="32">
        <f t="shared" si="3"/>
        <v>451.28451882845189</v>
      </c>
      <c r="Q8" s="37" t="s">
        <v>41</v>
      </c>
      <c r="R8" s="42">
        <f>ABS(N12-N8)*100</f>
        <v>5.1562144783734665</v>
      </c>
      <c r="S8" t="s">
        <v>42</v>
      </c>
      <c r="T8" t="s">
        <v>43</v>
      </c>
      <c r="U8" s="7">
        <v>76450</v>
      </c>
      <c r="V8" t="s">
        <v>44</v>
      </c>
      <c r="W8" s="17" t="s">
        <v>45</v>
      </c>
      <c r="Y8" t="s">
        <v>46</v>
      </c>
      <c r="Z8">
        <v>401</v>
      </c>
      <c r="AA8">
        <v>96</v>
      </c>
    </row>
    <row r="9" spans="1:64" ht="15.75" thickBot="1" x14ac:dyDescent="0.3">
      <c r="A9" t="s">
        <v>66</v>
      </c>
      <c r="B9" t="s">
        <v>67</v>
      </c>
      <c r="C9" s="17">
        <v>44378</v>
      </c>
      <c r="D9" s="7">
        <v>636300</v>
      </c>
      <c r="E9" t="s">
        <v>39</v>
      </c>
      <c r="F9" t="s">
        <v>40</v>
      </c>
      <c r="G9" s="7">
        <v>636300</v>
      </c>
      <c r="H9" s="7">
        <v>76700</v>
      </c>
      <c r="I9" s="12">
        <f t="shared" si="0"/>
        <v>12.054062549112054</v>
      </c>
      <c r="J9" s="7">
        <v>550149</v>
      </c>
      <c r="K9" s="7">
        <v>66000</v>
      </c>
      <c r="L9" s="7">
        <f t="shared" si="1"/>
        <v>570300</v>
      </c>
      <c r="M9" s="7">
        <v>525677.5</v>
      </c>
      <c r="N9" s="22">
        <f t="shared" si="2"/>
        <v>1.0848856951267649</v>
      </c>
      <c r="O9" s="27">
        <v>2596</v>
      </c>
      <c r="P9" s="32">
        <f t="shared" si="3"/>
        <v>219.68412942989215</v>
      </c>
      <c r="Q9" s="37" t="s">
        <v>41</v>
      </c>
      <c r="R9" s="42">
        <f>ABS(N12-N9)*100</f>
        <v>1.213999284560785</v>
      </c>
      <c r="S9" t="s">
        <v>56</v>
      </c>
      <c r="T9" t="s">
        <v>57</v>
      </c>
      <c r="U9" s="7">
        <v>66000</v>
      </c>
      <c r="V9" t="s">
        <v>44</v>
      </c>
      <c r="W9" s="17" t="s">
        <v>45</v>
      </c>
      <c r="Y9" t="s">
        <v>46</v>
      </c>
      <c r="Z9">
        <v>401</v>
      </c>
      <c r="AA9">
        <v>96</v>
      </c>
    </row>
    <row r="10" spans="1:64" ht="15.75" thickTop="1" x14ac:dyDescent="0.25">
      <c r="A10" s="3"/>
      <c r="B10" s="3"/>
      <c r="C10" s="18" t="s">
        <v>68</v>
      </c>
      <c r="D10" s="8">
        <f>+SUM(D2:D9)</f>
        <v>7375300</v>
      </c>
      <c r="E10" s="3"/>
      <c r="F10" s="3"/>
      <c r="G10" s="8">
        <f>+SUM(G2:G9)</f>
        <v>7375300</v>
      </c>
      <c r="H10" s="8">
        <f>+SUM(H2:H9)</f>
        <v>2404500</v>
      </c>
      <c r="I10" s="13"/>
      <c r="J10" s="8">
        <f>+SUM(J2:J9)</f>
        <v>6414632</v>
      </c>
      <c r="K10" s="8"/>
      <c r="L10" s="8">
        <f>+SUM(L2:L9)</f>
        <v>6719903</v>
      </c>
      <c r="M10" s="8">
        <f>+SUM(M2:M9)</f>
        <v>6253241.09375</v>
      </c>
      <c r="N10" s="23"/>
      <c r="O10" s="28"/>
      <c r="P10" s="33">
        <f>AVERAGE(P2:P9)</f>
        <v>323.49172063622024</v>
      </c>
      <c r="Q10" s="38"/>
      <c r="R10" s="43">
        <f>ABS(N12-N11)*100</f>
        <v>0.18815029159078289</v>
      </c>
      <c r="S10" s="3"/>
      <c r="T10" s="3"/>
      <c r="U10" s="8"/>
      <c r="V10" s="3"/>
      <c r="W10" s="18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64" x14ac:dyDescent="0.25">
      <c r="A11" s="4"/>
      <c r="B11" s="4"/>
      <c r="C11" s="19"/>
      <c r="D11" s="9"/>
      <c r="E11" s="4"/>
      <c r="F11" s="4"/>
      <c r="G11" s="9"/>
      <c r="H11" s="9" t="s">
        <v>69</v>
      </c>
      <c r="I11" s="14">
        <f>H10/G10*100</f>
        <v>32.602063644868686</v>
      </c>
      <c r="J11" s="9"/>
      <c r="K11" s="9"/>
      <c r="L11" s="9"/>
      <c r="M11" s="9" t="s">
        <v>70</v>
      </c>
      <c r="N11" s="24">
        <f>L10/M10</f>
        <v>1.0746272051970649</v>
      </c>
      <c r="O11" s="29"/>
      <c r="P11" s="34" t="s">
        <v>71</v>
      </c>
      <c r="Q11" s="39">
        <f>STDEV(N2:N9)</f>
        <v>8.3698748754176724E-2</v>
      </c>
      <c r="R11" s="44"/>
      <c r="S11" s="4"/>
      <c r="T11" s="4"/>
      <c r="U11" s="9"/>
      <c r="V11" s="4"/>
      <c r="W11" s="19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64" x14ac:dyDescent="0.25">
      <c r="A12" s="5"/>
      <c r="B12" s="5"/>
      <c r="C12" s="20"/>
      <c r="D12" s="10"/>
      <c r="E12" s="5"/>
      <c r="F12" s="5"/>
      <c r="G12" s="10"/>
      <c r="H12" s="10" t="s">
        <v>72</v>
      </c>
      <c r="I12" s="15">
        <f>STDEV(I2:I9)</f>
        <v>9.3989630417031886</v>
      </c>
      <c r="J12" s="10"/>
      <c r="K12" s="10"/>
      <c r="L12" s="10"/>
      <c r="M12" s="10" t="s">
        <v>73</v>
      </c>
      <c r="N12" s="25">
        <f>AVERAGE(N2:N9)</f>
        <v>1.0727457022811571</v>
      </c>
      <c r="O12" s="30"/>
      <c r="P12" s="35" t="s">
        <v>74</v>
      </c>
      <c r="Q12" s="46">
        <f>AVERAGE(R2:R9)</f>
        <v>6.9155361231171488</v>
      </c>
      <c r="R12" s="45" t="s">
        <v>75</v>
      </c>
      <c r="S12" s="5">
        <f>+(Q12/N12)</f>
        <v>6.4465754637016932</v>
      </c>
      <c r="T12" s="5"/>
      <c r="U12" s="10"/>
      <c r="V12" s="5"/>
      <c r="W12" s="20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8" spans="1:27" x14ac:dyDescent="0.25">
      <c r="A18" t="s">
        <v>54</v>
      </c>
      <c r="B18" t="s">
        <v>55</v>
      </c>
      <c r="C18" s="17">
        <v>44567</v>
      </c>
      <c r="D18" s="7">
        <v>833000</v>
      </c>
      <c r="E18" t="s">
        <v>39</v>
      </c>
      <c r="F18" t="s">
        <v>40</v>
      </c>
      <c r="G18" s="7">
        <v>833000</v>
      </c>
      <c r="H18" s="7">
        <v>339400</v>
      </c>
      <c r="I18" s="12">
        <f>H18/G18*100</f>
        <v>40.744297719087633</v>
      </c>
      <c r="J18" s="7">
        <v>866223</v>
      </c>
      <c r="K18" s="7">
        <v>82948</v>
      </c>
      <c r="L18" s="7">
        <f>G18-K18</f>
        <v>750052</v>
      </c>
      <c r="M18" s="7">
        <v>850461.4375</v>
      </c>
      <c r="N18" s="22">
        <f>L18/M18</f>
        <v>0.88193534348228453</v>
      </c>
      <c r="O18" s="27">
        <v>2700</v>
      </c>
      <c r="P18" s="32">
        <f>L18/O18</f>
        <v>277.79703703703706</v>
      </c>
      <c r="Q18" s="37" t="s">
        <v>41</v>
      </c>
      <c r="R18" s="42">
        <f>ABS(N12-N18)*100</f>
        <v>19.081035879887253</v>
      </c>
      <c r="S18" t="s">
        <v>56</v>
      </c>
      <c r="T18" t="s">
        <v>43</v>
      </c>
      <c r="U18" s="7">
        <v>66000</v>
      </c>
      <c r="V18" t="s">
        <v>44</v>
      </c>
      <c r="W18" s="17" t="s">
        <v>45</v>
      </c>
      <c r="Y18" t="s">
        <v>46</v>
      </c>
      <c r="Z18">
        <v>401</v>
      </c>
      <c r="AA18">
        <v>90</v>
      </c>
    </row>
  </sheetData>
  <conditionalFormatting sqref="A2:AM9 A18:AM1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8B7E-D3F0-4A4F-8336-ADAAA2B02D0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2024-01-14T18:55:19Z</dcterms:created>
  <dcterms:modified xsi:type="dcterms:W3CDTF">2024-01-14T20:02:46Z</dcterms:modified>
</cp:coreProperties>
</file>