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13_ncr:1_{F2F54CC8-A3C9-4CC4-B633-1EC4BF3740BF}" xr6:coauthVersionLast="47" xr6:coauthVersionMax="47" xr10:uidLastSave="{00000000-0000-0000-0000-000000000000}"/>
  <bookViews>
    <workbookView xWindow="28680" yWindow="-120" windowWidth="29040" windowHeight="15720" xr2:uid="{F18F585A-4A10-4523-B2D0-A76D2B727EE7}"/>
  </bookViews>
  <sheets>
    <sheet name="Land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2" i="2"/>
  <c r="S4" i="2"/>
  <c r="I2" i="2"/>
  <c r="S2" i="2"/>
  <c r="I3" i="2"/>
  <c r="Q3" i="2"/>
  <c r="R3" i="2"/>
  <c r="S3" i="2"/>
  <c r="I4" i="2"/>
  <c r="D5" i="2"/>
  <c r="G5" i="2"/>
  <c r="H5" i="2"/>
  <c r="J5" i="2"/>
  <c r="L5" i="2"/>
  <c r="M5" i="2"/>
  <c r="O5" i="2"/>
  <c r="P5" i="2"/>
  <c r="I6" i="2" l="1"/>
  <c r="Q4" i="2"/>
  <c r="R4" i="2"/>
  <c r="R2" i="2"/>
  <c r="Q2" i="2"/>
  <c r="I7" i="2"/>
  <c r="K5" i="2"/>
  <c r="M7" i="2" l="1"/>
  <c r="P7" i="2"/>
  <c r="S7" i="2"/>
</calcChain>
</file>

<file path=xl/sharedStrings.xml><?xml version="1.0" encoding="utf-8"?>
<sst xmlns="http://schemas.openxmlformats.org/spreadsheetml/2006/main" count="70" uniqueCount="56">
  <si>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</si>
  <si>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</si>
  <si>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</si>
  <si>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</si>
  <si>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</si>
  <si>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</si>
  <si>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</si>
  <si>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</si>
  <si>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</si>
  <si>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</si>
  <si>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</si>
  <si>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</si>
  <si>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</si>
  <si>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</si>
  <si>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</si>
  <si>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</si>
  <si>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</si>
  <si>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</si>
  <si>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</si>
  <si>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</si>
  <si>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</si>
  <si>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</si>
  <si>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</si>
  <si>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</si>
  <si>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</si>
  <si>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</si>
  <si>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</si>
  <si>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</si>
  <si>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</si>
  <si>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</si>
  <si>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20-170-005-00</t>
  </si>
  <si>
    <t>3581 65TH ST UNIT # 5</t>
  </si>
  <si>
    <t>WD</t>
  </si>
  <si>
    <t>03-ARM'S LENGTH</t>
  </si>
  <si>
    <t>GLA</t>
  </si>
  <si>
    <t>4758/744</t>
  </si>
  <si>
    <t>GLA-GOSHORN LAKE AREA</t>
  </si>
  <si>
    <t>RES 1 FAMILY</t>
  </si>
  <si>
    <t>401</t>
  </si>
  <si>
    <t>20-170-011-00</t>
  </si>
  <si>
    <t>3581 65TH ST UNIT</t>
  </si>
  <si>
    <t>4677-54</t>
  </si>
  <si>
    <t>20-770-011-00</t>
  </si>
  <si>
    <t>20-235-016-00</t>
  </si>
  <si>
    <t>6445 LILYPAD LN</t>
  </si>
  <si>
    <t>4671-860</t>
  </si>
  <si>
    <t>CONDO SITE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</si>
  <si>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</si>
  <si>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</si>
  <si>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</si>
  <si>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</si>
  <si>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</si>
  <si>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</si>
  <si>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</si>
  <si>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Calculated Site Value</t>
  </si>
  <si>
    <t>Concluded Site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</si>
</sst>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0" borderId="0" xfId="0" applyNumberFormat="1" applyAlignment="1">
      <alignment horizontal="right"/>
    </xf>
    <xf numFmtId="164" fontId="0" fillId="4" borderId="0" xfId="0" applyNumberFormat="1" applyFill="1"/>
    <xf numFmtId="6" fontId="0" fillId="4" borderId="0" xfId="0" applyNumberFormat="1" applyFill="1" applyAlignment="1">
      <alignment horizontal="right"/>
    </xf>
    <xf numFmtId="6" fontId="0" fillId="4" borderId="0" xfId="0" applyNumberForma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FC08-E474-4BE4-B96D-3E2439CDADC2}">
  <dimension ref="A1:AX10"/>
  <sheetViews>
    <sheetView tabSelected="1" workbookViewId="0">
      <selection activeCell="I15" sqref="I15"/>
    </sheetView>
  </sheetViews>
  <sheetFormatPr defaultRowHeight="15" x14ac:dyDescent="0.25"/>
  <cols>
    <col min="1" max="1" width="14.28515625" bestFit="1" customWidth="1"/>
    <col min="2" max="2" width="22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4.42578125" bestFit="1" customWidth="1"/>
    <col min="25" max="25" width="6.85546875" bestFit="1" customWidth="1"/>
    <col min="26" max="26" width="6.42578125" bestFit="1" customWidth="1"/>
    <col min="27" max="27" width="14.42578125" bestFit="1" customWidth="1"/>
    <col min="28" max="28" width="12.42578125" bestFit="1" customWidth="1"/>
    <col min="29" max="29" width="5.42578125" bestFit="1" customWidth="1"/>
    <col min="30" max="30" width="12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30</v>
      </c>
      <c r="B2" t="s">
        <v>31</v>
      </c>
      <c r="C2" s="25">
        <v>44680</v>
      </c>
      <c r="D2" s="15">
        <v>168000</v>
      </c>
      <c r="E2" t="s">
        <v>32</v>
      </c>
      <c r="F2" t="s">
        <v>33</v>
      </c>
      <c r="G2" s="15">
        <v>168000</v>
      </c>
      <c r="H2" s="15">
        <v>49400</v>
      </c>
      <c r="I2" s="20">
        <f>H2/G2*100</f>
        <v>29.404761904761905</v>
      </c>
      <c r="J2" s="15">
        <v>166237</v>
      </c>
      <c r="K2" s="15">
        <f>G2-610-105627</f>
        <v>61763</v>
      </c>
      <c r="L2" s="15">
        <v>60000</v>
      </c>
      <c r="M2" s="30">
        <v>0</v>
      </c>
      <c r="N2" s="34">
        <v>0</v>
      </c>
      <c r="O2" s="39">
        <v>0.75</v>
      </c>
      <c r="P2" s="39">
        <v>0</v>
      </c>
      <c r="Q2" s="15" t="e">
        <f>K2/M2</f>
        <v>#DIV/0!</v>
      </c>
      <c r="R2" s="15">
        <f>K2/O2</f>
        <v>82350.666666666672</v>
      </c>
      <c r="S2" s="44">
        <f>K2/O2/43560</f>
        <v>1.8905111723293542</v>
      </c>
      <c r="T2" s="39">
        <v>0</v>
      </c>
      <c r="U2" s="5" t="s">
        <v>34</v>
      </c>
      <c r="V2" t="s">
        <v>35</v>
      </c>
      <c r="X2" t="s">
        <v>36</v>
      </c>
      <c r="Y2">
        <v>0</v>
      </c>
      <c r="Z2">
        <v>1</v>
      </c>
      <c r="AA2" s="6">
        <v>45083</v>
      </c>
      <c r="AB2" t="s">
        <v>37</v>
      </c>
      <c r="AC2" s="7" t="s">
        <v>38</v>
      </c>
      <c r="AO2" s="2"/>
      <c r="AQ2" s="2"/>
    </row>
    <row r="3" spans="1:50" x14ac:dyDescent="0.25">
      <c r="A3" t="s">
        <v>39</v>
      </c>
      <c r="B3" t="s">
        <v>40</v>
      </c>
      <c r="C3" s="25">
        <v>44466</v>
      </c>
      <c r="D3" s="15">
        <v>192500</v>
      </c>
      <c r="E3" t="s">
        <v>32</v>
      </c>
      <c r="F3" t="s">
        <v>33</v>
      </c>
      <c r="G3" s="15">
        <v>192500</v>
      </c>
      <c r="H3" s="15">
        <v>48100</v>
      </c>
      <c r="I3" s="20">
        <f>H3/G3*100</f>
        <v>24.987012987012989</v>
      </c>
      <c r="J3" s="15">
        <v>178983</v>
      </c>
      <c r="K3" s="15">
        <v>73517</v>
      </c>
      <c r="L3" s="15">
        <v>60000</v>
      </c>
      <c r="M3" s="30">
        <v>0</v>
      </c>
      <c r="N3" s="34">
        <v>0</v>
      </c>
      <c r="O3" s="39">
        <v>0.75</v>
      </c>
      <c r="P3" s="39">
        <v>0</v>
      </c>
      <c r="Q3" s="15" t="e">
        <f>K3/M3</f>
        <v>#DIV/0!</v>
      </c>
      <c r="R3" s="15">
        <f>K3/O3</f>
        <v>98022.666666666672</v>
      </c>
      <c r="S3" s="44">
        <f>K3/O3/43560</f>
        <v>2.2502907866544231</v>
      </c>
      <c r="T3" s="39">
        <v>0</v>
      </c>
      <c r="U3" s="5" t="s">
        <v>34</v>
      </c>
      <c r="V3" t="s">
        <v>41</v>
      </c>
      <c r="W3" t="s">
        <v>42</v>
      </c>
      <c r="X3" t="s">
        <v>36</v>
      </c>
      <c r="Y3">
        <v>0</v>
      </c>
      <c r="Z3">
        <v>1</v>
      </c>
      <c r="AA3" s="6">
        <v>45083</v>
      </c>
      <c r="AB3" t="s">
        <v>37</v>
      </c>
      <c r="AC3" s="7" t="s">
        <v>38</v>
      </c>
    </row>
    <row r="4" spans="1:50" ht="15.75" thickBot="1" x14ac:dyDescent="0.3">
      <c r="A4" t="s">
        <v>43</v>
      </c>
      <c r="B4" t="s">
        <v>44</v>
      </c>
      <c r="C4" s="25">
        <v>44449</v>
      </c>
      <c r="D4" s="15">
        <v>499000</v>
      </c>
      <c r="E4" t="s">
        <v>32</v>
      </c>
      <c r="F4" t="s">
        <v>33</v>
      </c>
      <c r="G4" s="15">
        <v>499000</v>
      </c>
      <c r="H4" s="15">
        <v>207600</v>
      </c>
      <c r="I4" s="20">
        <f>H4/G4*100</f>
        <v>41.603206412825649</v>
      </c>
      <c r="J4" s="15">
        <v>467329</v>
      </c>
      <c r="K4" s="15">
        <v>42148</v>
      </c>
      <c r="L4" s="15">
        <v>60000</v>
      </c>
      <c r="M4" s="30">
        <v>50</v>
      </c>
      <c r="N4" s="34">
        <v>40</v>
      </c>
      <c r="O4" s="39">
        <v>4.5999999999999999E-2</v>
      </c>
      <c r="P4" s="39">
        <v>4.5999999999999999E-2</v>
      </c>
      <c r="Q4" s="15">
        <f>K4/M4</f>
        <v>842.96</v>
      </c>
      <c r="R4" s="15">
        <f>K4/O4</f>
        <v>916260.86956521741</v>
      </c>
      <c r="S4" s="44">
        <f>K4/O4/43560</f>
        <v>21.034455224178544</v>
      </c>
      <c r="T4" s="39">
        <v>50</v>
      </c>
      <c r="U4" s="5" t="s">
        <v>34</v>
      </c>
      <c r="V4" t="s">
        <v>45</v>
      </c>
      <c r="X4" t="s">
        <v>36</v>
      </c>
      <c r="Y4">
        <v>0</v>
      </c>
      <c r="Z4">
        <v>1</v>
      </c>
      <c r="AA4" s="6">
        <v>45082</v>
      </c>
      <c r="AB4" t="s">
        <v>37</v>
      </c>
      <c r="AC4" s="7" t="s">
        <v>38</v>
      </c>
      <c r="AD4" t="s">
        <v>46</v>
      </c>
    </row>
    <row r="5" spans="1:50" ht="15.75" thickTop="1" x14ac:dyDescent="0.25">
      <c r="A5" s="8"/>
      <c r="B5" s="8"/>
      <c r="C5" s="26" t="s">
        <v>47</v>
      </c>
      <c r="D5" s="16">
        <f>+SUM(D2:D4)</f>
        <v>859500</v>
      </c>
      <c r="E5" s="8"/>
      <c r="F5" s="8"/>
      <c r="G5" s="16">
        <f>+SUM(G2:G4)</f>
        <v>859500</v>
      </c>
      <c r="H5" s="16">
        <f>+SUM(H2:H4)</f>
        <v>305100</v>
      </c>
      <c r="I5" s="21"/>
      <c r="J5" s="16">
        <f>+SUM(J2:J4)</f>
        <v>812549</v>
      </c>
      <c r="K5" s="16">
        <f>+SUM(K2:K4)</f>
        <v>177428</v>
      </c>
      <c r="L5" s="16">
        <f>+SUM(L2:L4)</f>
        <v>180000</v>
      </c>
      <c r="M5" s="31">
        <f>+SUM(M2:M4)</f>
        <v>50</v>
      </c>
      <c r="N5" s="35"/>
      <c r="O5" s="40">
        <f>+SUM(O2:O4)</f>
        <v>1.546</v>
      </c>
      <c r="P5" s="40">
        <f>+SUM(P2:P4)</f>
        <v>4.5999999999999999E-2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48</v>
      </c>
      <c r="I6" s="22">
        <f>H5/G5*100</f>
        <v>35.497382198952884</v>
      </c>
      <c r="J6" s="17"/>
      <c r="K6" s="17"/>
      <c r="L6" s="17" t="s">
        <v>49</v>
      </c>
      <c r="M6" s="32"/>
      <c r="N6" s="36"/>
      <c r="O6" s="41" t="s">
        <v>49</v>
      </c>
      <c r="P6" s="41"/>
      <c r="Q6" s="17"/>
      <c r="R6" s="17" t="s">
        <v>49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50</v>
      </c>
      <c r="I7" s="23">
        <f>STDEV(I2:I4)</f>
        <v>8.6063584815782299</v>
      </c>
      <c r="J7" s="18"/>
      <c r="K7" s="18"/>
      <c r="L7" s="18" t="s">
        <v>51</v>
      </c>
      <c r="M7" s="48">
        <f>K5/M5</f>
        <v>3548.56</v>
      </c>
      <c r="N7" s="37"/>
      <c r="O7" s="42" t="s">
        <v>52</v>
      </c>
      <c r="P7" s="42">
        <f>K5/O5</f>
        <v>114765.84734799482</v>
      </c>
      <c r="Q7" s="18"/>
      <c r="R7" s="18" t="s">
        <v>53</v>
      </c>
      <c r="S7" s="47">
        <f>K5/O5/43560</f>
        <v>2.634661325711543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J9" s="49" t="s">
        <v>54</v>
      </c>
      <c r="K9" s="15">
        <f>AVERAGE(K2:K4)</f>
        <v>59142.666666666664</v>
      </c>
    </row>
    <row r="10" spans="1:50" x14ac:dyDescent="0.25">
      <c r="I10" s="50"/>
      <c r="J10" s="51" t="s">
        <v>55</v>
      </c>
      <c r="K10" s="52">
        <v>60000</v>
      </c>
    </row>
  </sheetData>
  <conditionalFormatting sqref="A2:AD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1BBA-2601-46DD-AB4F-D9826CC2CAF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2024-01-14T15:39:14Z</dcterms:created>
  <dcterms:modified xsi:type="dcterms:W3CDTF">2024-01-14T15:56:31Z</dcterms:modified>
</cp:coreProperties>
</file>