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Land Tables\"/>
    </mc:Choice>
  </mc:AlternateContent>
  <xr:revisionPtr revIDLastSave="0" documentId="13_ncr:1_{A5821909-179D-4268-9186-A823A4B8ED92}" xr6:coauthVersionLast="47" xr6:coauthVersionMax="47" xr10:uidLastSave="{00000000-0000-0000-0000-000000000000}"/>
  <bookViews>
    <workbookView xWindow="28680" yWindow="-120" windowWidth="29040" windowHeight="15720" xr2:uid="{7602B513-10E1-49A4-8A75-EB57FC62BEF6}"/>
  </bookViews>
  <sheets>
    <sheet name="North Bluestar" sheetId="3" r:id="rId1"/>
    <sheet name="South Bluestar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K4" i="3"/>
  <c r="Q4" i="3"/>
  <c r="R4" i="3"/>
  <c r="S4" i="3"/>
  <c r="I3" i="3"/>
  <c r="K3" i="3"/>
  <c r="Q3" i="3" s="1"/>
  <c r="I5" i="3"/>
  <c r="K5" i="3"/>
  <c r="S5" i="3" s="1"/>
  <c r="I6" i="3"/>
  <c r="K6" i="3"/>
  <c r="R6" i="3" s="1"/>
  <c r="K4" i="4"/>
  <c r="S4" i="4" s="1"/>
  <c r="I4" i="4"/>
  <c r="R4" i="4"/>
  <c r="K2" i="4"/>
  <c r="R2" i="4" s="1"/>
  <c r="P9" i="4"/>
  <c r="O9" i="4"/>
  <c r="M9" i="4"/>
  <c r="L9" i="4"/>
  <c r="J9" i="4"/>
  <c r="H9" i="4"/>
  <c r="G9" i="4"/>
  <c r="D9" i="4"/>
  <c r="K8" i="4"/>
  <c r="S8" i="4" s="1"/>
  <c r="I8" i="4"/>
  <c r="K7" i="4"/>
  <c r="Q7" i="4" s="1"/>
  <c r="I7" i="4"/>
  <c r="K6" i="4"/>
  <c r="S6" i="4" s="1"/>
  <c r="I6" i="4"/>
  <c r="K5" i="4"/>
  <c r="R5" i="4" s="1"/>
  <c r="I5" i="4"/>
  <c r="K3" i="4"/>
  <c r="S3" i="4" s="1"/>
  <c r="I3" i="4"/>
  <c r="I2" i="4"/>
  <c r="P19" i="3"/>
  <c r="O19" i="3"/>
  <c r="M19" i="3"/>
  <c r="L19" i="3"/>
  <c r="J19" i="3"/>
  <c r="H19" i="3"/>
  <c r="G19" i="3"/>
  <c r="D19" i="3"/>
  <c r="K18" i="3"/>
  <c r="R18" i="3" s="1"/>
  <c r="I18" i="3"/>
  <c r="K17" i="3"/>
  <c r="I17" i="3"/>
  <c r="K16" i="3"/>
  <c r="S16" i="3" s="1"/>
  <c r="I16" i="3"/>
  <c r="K15" i="3"/>
  <c r="I15" i="3"/>
  <c r="K14" i="3"/>
  <c r="S14" i="3" s="1"/>
  <c r="I14" i="3"/>
  <c r="K13" i="3"/>
  <c r="S13" i="3" s="1"/>
  <c r="I13" i="3"/>
  <c r="K12" i="3"/>
  <c r="S12" i="3" s="1"/>
  <c r="I12" i="3"/>
  <c r="K11" i="3"/>
  <c r="S11" i="3" s="1"/>
  <c r="I11" i="3"/>
  <c r="K10" i="3"/>
  <c r="S10" i="3" s="1"/>
  <c r="I10" i="3"/>
  <c r="K9" i="3"/>
  <c r="I9" i="3"/>
  <c r="K8" i="3"/>
  <c r="S8" i="3" s="1"/>
  <c r="I8" i="3"/>
  <c r="K7" i="3"/>
  <c r="S7" i="3" s="1"/>
  <c r="I7" i="3"/>
  <c r="K2" i="3"/>
  <c r="S2" i="3" s="1"/>
  <c r="I2" i="3"/>
  <c r="R3" i="3" l="1"/>
  <c r="S3" i="3"/>
  <c r="R5" i="3"/>
  <c r="S6" i="3"/>
  <c r="I10" i="4"/>
  <c r="Q5" i="4"/>
  <c r="S5" i="4"/>
  <c r="I11" i="4"/>
  <c r="Q6" i="4"/>
  <c r="R6" i="4"/>
  <c r="S7" i="4"/>
  <c r="R8" i="4"/>
  <c r="S2" i="4"/>
  <c r="R7" i="4"/>
  <c r="K9" i="4"/>
  <c r="Q3" i="4"/>
  <c r="R3" i="4"/>
  <c r="Q8" i="4"/>
  <c r="Q2" i="4"/>
  <c r="R14" i="3"/>
  <c r="R13" i="3"/>
  <c r="R10" i="3"/>
  <c r="I20" i="3"/>
  <c r="R15" i="3"/>
  <c r="S15" i="3"/>
  <c r="I21" i="3"/>
  <c r="S18" i="3"/>
  <c r="Q2" i="3"/>
  <c r="R9" i="3"/>
  <c r="R2" i="3"/>
  <c r="R11" i="3"/>
  <c r="K19" i="3"/>
  <c r="P21" i="3" s="1"/>
  <c r="S9" i="3"/>
  <c r="R7" i="3"/>
  <c r="R16" i="3"/>
  <c r="R8" i="3"/>
  <c r="R17" i="3"/>
  <c r="R12" i="3"/>
  <c r="S17" i="3"/>
  <c r="S11" i="4" l="1"/>
  <c r="P11" i="4"/>
  <c r="M11" i="4"/>
  <c r="S21" i="3"/>
  <c r="M21" i="3"/>
</calcChain>
</file>

<file path=xl/sharedStrings.xml><?xml version="1.0" encoding="utf-8"?>
<sst xmlns="http://schemas.openxmlformats.org/spreadsheetml/2006/main" count="327" uniqueCount="144">
  <si>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</si>
  <si>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</si>
  <si>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</si>
  <si>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</si>
  <si>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</si>
  <si>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</si>
  <si>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</si>
  <si>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</si>
  <si>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</si>
  <si>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</si>
  <si>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</si>
  <si>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</si>
  <si>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</si>
  <si>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</si>
  <si>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</si>
  <si>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</si>
  <si>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</si>
  <si>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</si>
  <si>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</si>
  <si>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</si>
  <si>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</si>
  <si>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</si>
  <si>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</si>
  <si>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</si>
  <si>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</si>
  <si>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</si>
  <si>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</si>
  <si>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</si>
  <si>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</si>
  <si>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</si>
  <si>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</si>
  <si>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</si>
  <si>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</si>
  <si>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</si>
  <si>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</si>
  <si>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</si>
  <si>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</si>
  <si>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</si>
  <si>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</si>
  <si>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</si>
  <si>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</si>
  <si>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</si>
  <si>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</si>
  <si>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</si>
  <si>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</si>
  <si>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</si>
  <si>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COM</t>
  </si>
  <si>
    <t>COM/IND</t>
  </si>
  <si>
    <t>201</t>
  </si>
  <si>
    <t>NOT INSPECTED</t>
  </si>
  <si>
    <t>202</t>
  </si>
  <si>
    <t>20-003-041-00</t>
  </si>
  <si>
    <t>BLUE STAR HWY VACANT</t>
  </si>
  <si>
    <t>19-MULTI PARCEL ARM'S LENGTH</t>
  </si>
  <si>
    <t>4627-299</t>
  </si>
  <si>
    <t>20-003-071-00</t>
  </si>
  <si>
    <t>RES VAC</t>
  </si>
  <si>
    <t>20-003-042-00</t>
  </si>
  <si>
    <t>6541 BLUE STAR HWY</t>
  </si>
  <si>
    <t>4673-790</t>
  </si>
  <si>
    <t>MOTEL ALT</t>
  </si>
  <si>
    <t>CSC</t>
  </si>
  <si>
    <t>20-010-013-00</t>
  </si>
  <si>
    <t>3385 BLUESTAR HWY</t>
  </si>
  <si>
    <t>4692-665</t>
  </si>
  <si>
    <t>OFFICE BUILDINGS</t>
  </si>
  <si>
    <t>20-010-014-20</t>
  </si>
  <si>
    <t>6593 134TH AVE</t>
  </si>
  <si>
    <t>477/391</t>
  </si>
  <si>
    <t>GAR RES</t>
  </si>
  <si>
    <t>20-010-017-20</t>
  </si>
  <si>
    <t>3353 BLUE STAR HWY</t>
  </si>
  <si>
    <t>4751/870</t>
  </si>
  <si>
    <t>MOTELS</t>
  </si>
  <si>
    <t>20-010-018-00</t>
  </si>
  <si>
    <t>709 MAPLE ST</t>
  </si>
  <si>
    <t>4742-726</t>
  </si>
  <si>
    <t>20-010-030-10</t>
  </si>
  <si>
    <t>WAREHOUSES</t>
  </si>
  <si>
    <t>20-010-029-10</t>
  </si>
  <si>
    <t>BLUE STAR V/L</t>
  </si>
  <si>
    <t>4728-352</t>
  </si>
  <si>
    <t>COM VAC</t>
  </si>
  <si>
    <t>20-010-036-20</t>
  </si>
  <si>
    <t>3277 BLUE STAR HWY</t>
  </si>
  <si>
    <t>4720-99</t>
  </si>
  <si>
    <t>VACANT PROPERTY</t>
  </si>
  <si>
    <t>20-010-040-00</t>
  </si>
  <si>
    <t>3282 BLUE STAR HWY</t>
  </si>
  <si>
    <t>4737-512</t>
  </si>
  <si>
    <t>MOTEL EXT STAY</t>
  </si>
  <si>
    <t>20-145-001-00</t>
  </si>
  <si>
    <t>3513 135TH AVE</t>
  </si>
  <si>
    <t>4685-762</t>
  </si>
  <si>
    <t>20-146-002-00</t>
  </si>
  <si>
    <t>3516 COMMERCIAL BLVD</t>
  </si>
  <si>
    <t>4693-524</t>
  </si>
  <si>
    <t>20-146-003-00</t>
  </si>
  <si>
    <t>3518 COMMERCIAL BLVD</t>
  </si>
  <si>
    <t>4687-254</t>
  </si>
  <si>
    <t>20-146-005-00</t>
  </si>
  <si>
    <t>3522 COMMERCIAL BLVD</t>
  </si>
  <si>
    <t>4689-433</t>
  </si>
  <si>
    <t>20-146-006-00</t>
  </si>
  <si>
    <t>3524 COMMERCIAL BLVD</t>
  </si>
  <si>
    <t>4691-262</t>
  </si>
  <si>
    <t>20-146-007-00</t>
  </si>
  <si>
    <t>3528 COMMERCIAL BLVD</t>
  </si>
  <si>
    <t>4686-862</t>
  </si>
  <si>
    <t>20-146-008-00</t>
  </si>
  <si>
    <t>3530 COMMERCIAL BLVD</t>
  </si>
  <si>
    <t>4696-858</t>
  </si>
  <si>
    <t>20-146-011-00</t>
  </si>
  <si>
    <t>3536 COMMERCIAL BLVD</t>
  </si>
  <si>
    <t>4680-244</t>
  </si>
  <si>
    <t>20-146-013-00</t>
  </si>
  <si>
    <t>3540 COMMERCIAL BLVD</t>
  </si>
  <si>
    <t>4670-936</t>
  </si>
  <si>
    <t>20-146-014-00</t>
  </si>
  <si>
    <t>3542 COMMERCIAL BLVD</t>
  </si>
  <si>
    <t>4678-934</t>
  </si>
  <si>
    <t>20-146-016-00</t>
  </si>
  <si>
    <t>3546 COMMERCIAL BLVD</t>
  </si>
  <si>
    <t>4680-242</t>
  </si>
  <si>
    <t>20-146-017-00</t>
  </si>
  <si>
    <t>3548 COMMERCIAL BLVD</t>
  </si>
  <si>
    <t>4678-931</t>
  </si>
  <si>
    <t>20-146-019-00</t>
  </si>
  <si>
    <t>3552 COMMERCIAL BLVD</t>
  </si>
  <si>
    <t>4665-343</t>
  </si>
  <si>
    <t>20-146-020-00</t>
  </si>
  <si>
    <t>3554 COMMERCIAL BLVD</t>
  </si>
  <si>
    <t>4665-341</t>
  </si>
  <si>
    <t>20-146-022-00</t>
  </si>
  <si>
    <t>3558 COMMERCIAL BLVD</t>
  </si>
  <si>
    <t>4670-934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</si>
  <si>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</si>
  <si>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</si>
  <si>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</si>
  <si>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</si>
  <si>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</si>
  <si>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</si>
  <si>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</si>
  <si>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Sq Ft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</si>
</sst>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8" fontId="0" fillId="4" borderId="0" xfId="0" applyNumberFormat="1" applyFill="1"/>
    <xf numFmtId="8" fontId="2" fillId="0" borderId="2" xfId="0" applyNumberFormat="1" applyFont="1" applyFill="1" applyBorder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0D8D-591C-4718-AF4B-CA87BED94C66}">
  <dimension ref="A1:BL23"/>
  <sheetViews>
    <sheetView tabSelected="1" workbookViewId="0">
      <selection activeCell="A4" sqref="A4:XFD4"/>
    </sheetView>
  </sheetViews>
  <sheetFormatPr defaultRowHeight="15" x14ac:dyDescent="0.25"/>
  <cols>
    <col min="1" max="1" width="14.28515625" bestFit="1" customWidth="1"/>
    <col min="2" max="2" width="24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0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.5703125" bestFit="1" customWidth="1"/>
    <col min="29" max="29" width="5.42578125" bestFit="1" customWidth="1"/>
    <col min="30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51</v>
      </c>
      <c r="B2" t="s">
        <v>52</v>
      </c>
      <c r="C2" s="25">
        <v>44344</v>
      </c>
      <c r="D2" s="15">
        <v>557500</v>
      </c>
      <c r="E2" t="s">
        <v>44</v>
      </c>
      <c r="F2" t="s">
        <v>53</v>
      </c>
      <c r="G2" s="15">
        <v>557500</v>
      </c>
      <c r="H2" s="15">
        <v>115600</v>
      </c>
      <c r="I2" s="20">
        <f>H2/G2*100</f>
        <v>20.735426008968609</v>
      </c>
      <c r="J2" s="15">
        <v>720043</v>
      </c>
      <c r="K2" s="15">
        <f>G2-0</f>
        <v>557500</v>
      </c>
      <c r="L2" s="15">
        <v>720043</v>
      </c>
      <c r="M2" s="30">
        <v>500</v>
      </c>
      <c r="N2" s="34">
        <v>0</v>
      </c>
      <c r="O2" s="39">
        <v>7.1319999999999997</v>
      </c>
      <c r="P2" s="39">
        <v>7.1319999999999997</v>
      </c>
      <c r="Q2" s="15">
        <f>K2/M2</f>
        <v>1115</v>
      </c>
      <c r="R2" s="15">
        <f>K2/O2</f>
        <v>78168.816601233877</v>
      </c>
      <c r="S2" s="44">
        <f>K2/O2/43560</f>
        <v>1.7945091047115216</v>
      </c>
      <c r="T2" s="39">
        <v>500</v>
      </c>
      <c r="U2" s="5" t="s">
        <v>46</v>
      </c>
      <c r="V2" t="s">
        <v>54</v>
      </c>
      <c r="W2" t="s">
        <v>55</v>
      </c>
      <c r="X2" t="s">
        <v>47</v>
      </c>
      <c r="Y2">
        <v>0</v>
      </c>
      <c r="Z2">
        <v>1</v>
      </c>
      <c r="AA2" s="6">
        <v>39755</v>
      </c>
      <c r="AB2" t="s">
        <v>56</v>
      </c>
      <c r="AC2" s="7" t="s">
        <v>50</v>
      </c>
    </row>
    <row r="3" spans="1:64" x14ac:dyDescent="0.25">
      <c r="A3" t="s">
        <v>57</v>
      </c>
      <c r="B3" t="s">
        <v>58</v>
      </c>
      <c r="C3" s="25">
        <v>44456</v>
      </c>
      <c r="D3" s="15">
        <v>500000</v>
      </c>
      <c r="E3" t="s">
        <v>44</v>
      </c>
      <c r="F3" t="s">
        <v>45</v>
      </c>
      <c r="G3" s="15">
        <v>500000</v>
      </c>
      <c r="H3" s="15">
        <v>99800</v>
      </c>
      <c r="I3" s="20">
        <f>H3/G3*100</f>
        <v>19.96</v>
      </c>
      <c r="J3" s="15">
        <v>255714</v>
      </c>
      <c r="K3" s="15">
        <f>G3-153028</f>
        <v>346972</v>
      </c>
      <c r="L3" s="15">
        <v>102686</v>
      </c>
      <c r="M3" s="30">
        <v>340</v>
      </c>
      <c r="N3" s="34">
        <v>0</v>
      </c>
      <c r="O3" s="39">
        <v>1.32</v>
      </c>
      <c r="P3" s="39">
        <v>1.32</v>
      </c>
      <c r="Q3" s="15">
        <f>K3/M3</f>
        <v>1020.5058823529412</v>
      </c>
      <c r="R3" s="15">
        <f>K3/O3</f>
        <v>262857.57575757575</v>
      </c>
      <c r="S3" s="44">
        <f>K3/O3/43560</f>
        <v>6.0343796087597736</v>
      </c>
      <c r="T3" s="39">
        <v>340</v>
      </c>
      <c r="U3" s="5" t="s">
        <v>46</v>
      </c>
      <c r="V3" t="s">
        <v>59</v>
      </c>
      <c r="X3" t="s">
        <v>47</v>
      </c>
      <c r="Y3">
        <v>0</v>
      </c>
      <c r="Z3">
        <v>1</v>
      </c>
      <c r="AA3" s="6">
        <v>44936</v>
      </c>
      <c r="AB3" t="s">
        <v>60</v>
      </c>
      <c r="AC3" s="7" t="s">
        <v>48</v>
      </c>
    </row>
    <row r="4" spans="1:64" x14ac:dyDescent="0.25">
      <c r="A4" t="s">
        <v>91</v>
      </c>
      <c r="B4" t="s">
        <v>92</v>
      </c>
      <c r="C4" s="25">
        <v>44473</v>
      </c>
      <c r="D4" s="15">
        <v>179000</v>
      </c>
      <c r="E4" t="s">
        <v>44</v>
      </c>
      <c r="F4" t="s">
        <v>45</v>
      </c>
      <c r="G4" s="15">
        <v>179000</v>
      </c>
      <c r="H4" s="15">
        <v>41600</v>
      </c>
      <c r="I4" s="20">
        <f>H4/G4*100</f>
        <v>23.240223463687151</v>
      </c>
      <c r="J4" s="15">
        <v>184349</v>
      </c>
      <c r="K4" s="15">
        <f>G4-166243</f>
        <v>12757</v>
      </c>
      <c r="L4" s="15">
        <v>18106</v>
      </c>
      <c r="M4" s="30">
        <v>210</v>
      </c>
      <c r="N4" s="34">
        <v>0</v>
      </c>
      <c r="O4" s="39">
        <v>0.16300000000000001</v>
      </c>
      <c r="P4" s="39">
        <v>0.16300000000000001</v>
      </c>
      <c r="Q4" s="15">
        <f>K4/M4</f>
        <v>60.747619047619047</v>
      </c>
      <c r="R4" s="15">
        <f>K4/O4</f>
        <v>78263.803680981597</v>
      </c>
      <c r="S4" s="44">
        <f>K4/O4/43560</f>
        <v>1.7966897080115152</v>
      </c>
      <c r="T4" s="39">
        <v>210</v>
      </c>
      <c r="U4" s="5" t="s">
        <v>61</v>
      </c>
      <c r="V4" t="s">
        <v>93</v>
      </c>
      <c r="X4" t="s">
        <v>47</v>
      </c>
      <c r="Y4">
        <v>0</v>
      </c>
      <c r="Z4">
        <v>1</v>
      </c>
      <c r="AA4" s="6">
        <v>39755</v>
      </c>
      <c r="AB4" t="s">
        <v>82</v>
      </c>
      <c r="AC4" s="7" t="s">
        <v>48</v>
      </c>
    </row>
    <row r="5" spans="1:64" x14ac:dyDescent="0.25">
      <c r="A5" t="s">
        <v>94</v>
      </c>
      <c r="B5" t="s">
        <v>95</v>
      </c>
      <c r="C5" s="25">
        <v>44503</v>
      </c>
      <c r="D5" s="15">
        <v>272000</v>
      </c>
      <c r="E5" t="s">
        <v>44</v>
      </c>
      <c r="F5" t="s">
        <v>45</v>
      </c>
      <c r="G5" s="15">
        <v>272000</v>
      </c>
      <c r="H5" s="15">
        <v>0</v>
      </c>
      <c r="I5" s="20">
        <f>H5/G5*100</f>
        <v>0</v>
      </c>
      <c r="J5" s="15">
        <v>250499</v>
      </c>
      <c r="K5" s="15">
        <f>G5-224285</f>
        <v>47715</v>
      </c>
      <c r="L5" s="15">
        <v>26214</v>
      </c>
      <c r="M5" s="30">
        <v>0</v>
      </c>
      <c r="N5" s="34">
        <v>0</v>
      </c>
      <c r="O5" s="39">
        <v>0.23599999999999999</v>
      </c>
      <c r="P5" s="39">
        <v>0.23599999999999999</v>
      </c>
      <c r="Q5" s="15">
        <v>0</v>
      </c>
      <c r="R5" s="15">
        <f>K5/O5</f>
        <v>202182.20338983051</v>
      </c>
      <c r="S5" s="44">
        <f>K5/O5/43560</f>
        <v>4.6414647242844467</v>
      </c>
      <c r="T5" s="39">
        <v>0</v>
      </c>
      <c r="U5" s="5" t="s">
        <v>61</v>
      </c>
      <c r="V5" t="s">
        <v>96</v>
      </c>
      <c r="X5" t="s">
        <v>47</v>
      </c>
      <c r="Y5">
        <v>0</v>
      </c>
      <c r="Z5">
        <v>1</v>
      </c>
      <c r="AA5" s="6">
        <v>39755</v>
      </c>
      <c r="AB5" t="s">
        <v>56</v>
      </c>
      <c r="AC5" s="7" t="s">
        <v>48</v>
      </c>
    </row>
    <row r="6" spans="1:64" x14ac:dyDescent="0.25">
      <c r="A6" t="s">
        <v>97</v>
      </c>
      <c r="B6" t="s">
        <v>98</v>
      </c>
      <c r="C6" s="25">
        <v>44490</v>
      </c>
      <c r="D6" s="15">
        <v>272000</v>
      </c>
      <c r="E6" t="s">
        <v>44</v>
      </c>
      <c r="F6" t="s">
        <v>45</v>
      </c>
      <c r="G6" s="15">
        <v>272000</v>
      </c>
      <c r="H6" s="15">
        <v>0</v>
      </c>
      <c r="I6" s="20">
        <f>H6/G6*100</f>
        <v>0</v>
      </c>
      <c r="J6" s="15">
        <v>250499</v>
      </c>
      <c r="K6" s="15">
        <f>G6-224285</f>
        <v>47715</v>
      </c>
      <c r="L6" s="15">
        <v>26214</v>
      </c>
      <c r="M6" s="30">
        <v>0</v>
      </c>
      <c r="N6" s="34">
        <v>0</v>
      </c>
      <c r="O6" s="39">
        <v>0.23599999999999999</v>
      </c>
      <c r="P6" s="39">
        <v>0.23599999999999999</v>
      </c>
      <c r="Q6" s="15">
        <v>0</v>
      </c>
      <c r="R6" s="15">
        <f>K6/O6</f>
        <v>202182.20338983051</v>
      </c>
      <c r="S6" s="44">
        <f>K6/O6/43560</f>
        <v>4.6414647242844467</v>
      </c>
      <c r="T6" s="39">
        <v>0</v>
      </c>
      <c r="U6" s="5" t="s">
        <v>61</v>
      </c>
      <c r="V6" t="s">
        <v>99</v>
      </c>
      <c r="X6" t="s">
        <v>47</v>
      </c>
      <c r="Y6">
        <v>0</v>
      </c>
      <c r="Z6">
        <v>1</v>
      </c>
      <c r="AA6" s="6">
        <v>44939</v>
      </c>
      <c r="AB6" t="s">
        <v>56</v>
      </c>
      <c r="AC6" s="7" t="s">
        <v>48</v>
      </c>
    </row>
    <row r="7" spans="1:64" x14ac:dyDescent="0.25">
      <c r="A7" t="s">
        <v>100</v>
      </c>
      <c r="B7" t="s">
        <v>101</v>
      </c>
      <c r="C7" s="25">
        <v>44495</v>
      </c>
      <c r="D7" s="15">
        <v>272000</v>
      </c>
      <c r="E7" t="s">
        <v>44</v>
      </c>
      <c r="F7" t="s">
        <v>45</v>
      </c>
      <c r="G7" s="15">
        <v>272000</v>
      </c>
      <c r="H7" s="15">
        <v>0</v>
      </c>
      <c r="I7" s="20">
        <f>H7/G7*100</f>
        <v>0</v>
      </c>
      <c r="J7" s="15">
        <v>274852</v>
      </c>
      <c r="K7" s="15">
        <f>G7-245638</f>
        <v>26362</v>
      </c>
      <c r="L7" s="15">
        <v>29214</v>
      </c>
      <c r="M7" s="30">
        <v>0</v>
      </c>
      <c r="N7" s="34">
        <v>0</v>
      </c>
      <c r="O7" s="39">
        <v>0.26300000000000001</v>
      </c>
      <c r="P7" s="39">
        <v>0.26300000000000001</v>
      </c>
      <c r="Q7" s="15">
        <v>0</v>
      </c>
      <c r="R7" s="15">
        <f>K7/O7</f>
        <v>100235.74144486692</v>
      </c>
      <c r="S7" s="44">
        <f>K7/O7/43560</f>
        <v>2.3010959927655397</v>
      </c>
      <c r="T7" s="39">
        <v>0</v>
      </c>
      <c r="U7" s="5" t="s">
        <v>61</v>
      </c>
      <c r="V7" t="s">
        <v>102</v>
      </c>
      <c r="X7" t="s">
        <v>47</v>
      </c>
      <c r="Y7">
        <v>0</v>
      </c>
      <c r="Z7">
        <v>1</v>
      </c>
      <c r="AA7" s="6">
        <v>39755</v>
      </c>
      <c r="AB7" t="s">
        <v>56</v>
      </c>
      <c r="AC7" s="7" t="s">
        <v>48</v>
      </c>
    </row>
    <row r="8" spans="1:64" x14ac:dyDescent="0.25">
      <c r="A8" t="s">
        <v>103</v>
      </c>
      <c r="B8" t="s">
        <v>104</v>
      </c>
      <c r="C8" s="25">
        <v>44498</v>
      </c>
      <c r="D8" s="15">
        <v>414499</v>
      </c>
      <c r="E8" t="s">
        <v>44</v>
      </c>
      <c r="F8" t="s">
        <v>45</v>
      </c>
      <c r="G8" s="15">
        <v>414499</v>
      </c>
      <c r="H8" s="15">
        <v>0</v>
      </c>
      <c r="I8" s="20">
        <f>H8/G8*100</f>
        <v>0</v>
      </c>
      <c r="J8" s="15">
        <v>387752</v>
      </c>
      <c r="K8" s="15">
        <f>G8-343765</f>
        <v>70734</v>
      </c>
      <c r="L8" s="15">
        <v>43987</v>
      </c>
      <c r="M8" s="30">
        <v>0</v>
      </c>
      <c r="N8" s="34">
        <v>0</v>
      </c>
      <c r="O8" s="39">
        <v>0.39600000000000002</v>
      </c>
      <c r="P8" s="39">
        <v>0.39600000000000002</v>
      </c>
      <c r="Q8" s="15">
        <v>0</v>
      </c>
      <c r="R8" s="15">
        <f>K8/O8</f>
        <v>178621.2121212121</v>
      </c>
      <c r="S8" s="44">
        <f>K8/O8/43560</f>
        <v>4.1005787906614346</v>
      </c>
      <c r="T8" s="39">
        <v>0</v>
      </c>
      <c r="U8" s="5" t="s">
        <v>61</v>
      </c>
      <c r="V8" t="s">
        <v>105</v>
      </c>
      <c r="X8" t="s">
        <v>47</v>
      </c>
      <c r="Y8">
        <v>0</v>
      </c>
      <c r="Z8">
        <v>1</v>
      </c>
      <c r="AA8" s="6">
        <v>44939</v>
      </c>
      <c r="AB8" t="s">
        <v>56</v>
      </c>
      <c r="AC8" s="7" t="s">
        <v>48</v>
      </c>
    </row>
    <row r="9" spans="1:64" x14ac:dyDescent="0.25">
      <c r="A9" t="s">
        <v>106</v>
      </c>
      <c r="B9" t="s">
        <v>107</v>
      </c>
      <c r="C9" s="25">
        <v>44489</v>
      </c>
      <c r="D9" s="15">
        <v>267000</v>
      </c>
      <c r="E9" t="s">
        <v>44</v>
      </c>
      <c r="F9" t="s">
        <v>45</v>
      </c>
      <c r="G9" s="15">
        <v>267000</v>
      </c>
      <c r="H9" s="15">
        <v>0</v>
      </c>
      <c r="I9" s="20">
        <f>H9/G9*100</f>
        <v>0</v>
      </c>
      <c r="J9" s="15">
        <v>262758</v>
      </c>
      <c r="K9" s="15">
        <f>G9-234988</f>
        <v>32012</v>
      </c>
      <c r="L9" s="15">
        <v>27770</v>
      </c>
      <c r="M9" s="30">
        <v>0</v>
      </c>
      <c r="N9" s="34">
        <v>0</v>
      </c>
      <c r="O9" s="39">
        <v>0.25</v>
      </c>
      <c r="P9" s="39">
        <v>0.25</v>
      </c>
      <c r="Q9" s="15">
        <v>0</v>
      </c>
      <c r="R9" s="15">
        <f>K9/O9</f>
        <v>128048</v>
      </c>
      <c r="S9" s="44">
        <f>K9/O9/43560</f>
        <v>2.9395775941230489</v>
      </c>
      <c r="T9" s="39">
        <v>0</v>
      </c>
      <c r="U9" s="5" t="s">
        <v>61</v>
      </c>
      <c r="V9" t="s">
        <v>108</v>
      </c>
      <c r="X9" t="s">
        <v>47</v>
      </c>
      <c r="Y9">
        <v>0</v>
      </c>
      <c r="Z9">
        <v>1</v>
      </c>
      <c r="AA9" s="6">
        <v>39755</v>
      </c>
      <c r="AB9" t="s">
        <v>56</v>
      </c>
      <c r="AC9" s="7" t="s">
        <v>48</v>
      </c>
    </row>
    <row r="10" spans="1:64" x14ac:dyDescent="0.25">
      <c r="A10" t="s">
        <v>109</v>
      </c>
      <c r="B10" t="s">
        <v>110</v>
      </c>
      <c r="C10" s="25">
        <v>44508</v>
      </c>
      <c r="D10" s="15">
        <v>264000</v>
      </c>
      <c r="E10" t="s">
        <v>44</v>
      </c>
      <c r="F10" t="s">
        <v>45</v>
      </c>
      <c r="G10" s="15">
        <v>264000</v>
      </c>
      <c r="H10" s="15">
        <v>0</v>
      </c>
      <c r="I10" s="20">
        <f>H10/G10*100</f>
        <v>0</v>
      </c>
      <c r="J10" s="15">
        <v>262758</v>
      </c>
      <c r="K10" s="15">
        <f>G10-234988</f>
        <v>29012</v>
      </c>
      <c r="L10" s="15">
        <v>27770</v>
      </c>
      <c r="M10" s="30">
        <v>0</v>
      </c>
      <c r="N10" s="34">
        <v>0</v>
      </c>
      <c r="O10" s="39">
        <v>0.25</v>
      </c>
      <c r="P10" s="39">
        <v>0.25</v>
      </c>
      <c r="Q10" s="15">
        <v>0</v>
      </c>
      <c r="R10" s="15">
        <f>K10/O10</f>
        <v>116048</v>
      </c>
      <c r="S10" s="44">
        <f>K10/O10/43560</f>
        <v>2.6640955004591369</v>
      </c>
      <c r="T10" s="39">
        <v>0</v>
      </c>
      <c r="U10" s="5" t="s">
        <v>61</v>
      </c>
      <c r="V10" t="s">
        <v>111</v>
      </c>
      <c r="X10" t="s">
        <v>47</v>
      </c>
      <c r="Y10">
        <v>0</v>
      </c>
      <c r="Z10">
        <v>1</v>
      </c>
      <c r="AA10" s="6">
        <v>39755</v>
      </c>
      <c r="AB10" t="s">
        <v>56</v>
      </c>
      <c r="AC10" s="7" t="s">
        <v>48</v>
      </c>
    </row>
    <row r="11" spans="1:64" x14ac:dyDescent="0.25">
      <c r="A11" t="s">
        <v>112</v>
      </c>
      <c r="B11" t="s">
        <v>113</v>
      </c>
      <c r="C11" s="25">
        <v>44467</v>
      </c>
      <c r="D11" s="15">
        <v>280780</v>
      </c>
      <c r="E11" t="s">
        <v>44</v>
      </c>
      <c r="F11" t="s">
        <v>45</v>
      </c>
      <c r="G11" s="15">
        <v>280780</v>
      </c>
      <c r="H11" s="15">
        <v>0</v>
      </c>
      <c r="I11" s="20">
        <f>H11/G11*100</f>
        <v>0</v>
      </c>
      <c r="J11" s="15">
        <v>274852</v>
      </c>
      <c r="K11" s="15">
        <f>G11-245638</f>
        <v>35142</v>
      </c>
      <c r="L11" s="15">
        <v>29214</v>
      </c>
      <c r="M11" s="30">
        <v>0</v>
      </c>
      <c r="N11" s="34">
        <v>0</v>
      </c>
      <c r="O11" s="39">
        <v>0.26300000000000001</v>
      </c>
      <c r="P11" s="39">
        <v>0.26300000000000001</v>
      </c>
      <c r="Q11" s="15">
        <v>0</v>
      </c>
      <c r="R11" s="15">
        <f>K11/O11</f>
        <v>133619.77186311787</v>
      </c>
      <c r="S11" s="44">
        <f>K11/O11/43560</f>
        <v>3.0674878756454977</v>
      </c>
      <c r="T11" s="39">
        <v>0</v>
      </c>
      <c r="U11" s="5" t="s">
        <v>61</v>
      </c>
      <c r="V11" t="s">
        <v>114</v>
      </c>
      <c r="X11" t="s">
        <v>47</v>
      </c>
      <c r="Y11">
        <v>0</v>
      </c>
      <c r="Z11">
        <v>1</v>
      </c>
      <c r="AA11" s="6">
        <v>44939</v>
      </c>
      <c r="AB11" t="s">
        <v>56</v>
      </c>
      <c r="AC11" s="7" t="s">
        <v>48</v>
      </c>
    </row>
    <row r="12" spans="1:64" x14ac:dyDescent="0.25">
      <c r="A12" t="s">
        <v>115</v>
      </c>
      <c r="B12" t="s">
        <v>116</v>
      </c>
      <c r="C12" s="25">
        <v>44448</v>
      </c>
      <c r="D12" s="15">
        <v>264000</v>
      </c>
      <c r="E12" t="s">
        <v>44</v>
      </c>
      <c r="F12" t="s">
        <v>45</v>
      </c>
      <c r="G12" s="15">
        <v>264000</v>
      </c>
      <c r="H12" s="15">
        <v>0</v>
      </c>
      <c r="I12" s="20">
        <f>H12/G12*100</f>
        <v>0</v>
      </c>
      <c r="J12" s="15">
        <v>262758</v>
      </c>
      <c r="K12" s="15">
        <f>G12-234988</f>
        <v>29012</v>
      </c>
      <c r="L12" s="15">
        <v>27770</v>
      </c>
      <c r="M12" s="30">
        <v>0</v>
      </c>
      <c r="N12" s="34">
        <v>0</v>
      </c>
      <c r="O12" s="39">
        <v>0.25</v>
      </c>
      <c r="P12" s="39">
        <v>0.25</v>
      </c>
      <c r="Q12" s="15">
        <v>0</v>
      </c>
      <c r="R12" s="15">
        <f>K12/O12</f>
        <v>116048</v>
      </c>
      <c r="S12" s="44">
        <f>K12/O12/43560</f>
        <v>2.6640955004591369</v>
      </c>
      <c r="T12" s="39">
        <v>0</v>
      </c>
      <c r="U12" s="5" t="s">
        <v>61</v>
      </c>
      <c r="V12" t="s">
        <v>117</v>
      </c>
      <c r="X12" t="s">
        <v>47</v>
      </c>
      <c r="Y12">
        <v>0</v>
      </c>
      <c r="Z12">
        <v>1</v>
      </c>
      <c r="AA12" s="6">
        <v>39755</v>
      </c>
      <c r="AB12" t="s">
        <v>56</v>
      </c>
      <c r="AC12" s="7" t="s">
        <v>48</v>
      </c>
    </row>
    <row r="13" spans="1:64" x14ac:dyDescent="0.25">
      <c r="A13" t="s">
        <v>118</v>
      </c>
      <c r="B13" t="s">
        <v>119</v>
      </c>
      <c r="C13" s="25">
        <v>44455</v>
      </c>
      <c r="D13" s="15">
        <v>265000</v>
      </c>
      <c r="E13" t="s">
        <v>44</v>
      </c>
      <c r="F13" t="s">
        <v>45</v>
      </c>
      <c r="G13" s="15">
        <v>265000</v>
      </c>
      <c r="H13" s="15">
        <v>0</v>
      </c>
      <c r="I13" s="20">
        <f>H13/G13*100</f>
        <v>0</v>
      </c>
      <c r="J13" s="15">
        <v>262758</v>
      </c>
      <c r="K13" s="15">
        <f>G13-234988</f>
        <v>30012</v>
      </c>
      <c r="L13" s="15">
        <v>27770</v>
      </c>
      <c r="M13" s="30">
        <v>0</v>
      </c>
      <c r="N13" s="34">
        <v>0</v>
      </c>
      <c r="O13" s="39">
        <v>0.25</v>
      </c>
      <c r="P13" s="39">
        <v>0.25</v>
      </c>
      <c r="Q13" s="15">
        <v>0</v>
      </c>
      <c r="R13" s="15">
        <f>K13/O13</f>
        <v>120048</v>
      </c>
      <c r="S13" s="44">
        <f>K13/O13/43560</f>
        <v>2.7559228650137739</v>
      </c>
      <c r="T13" s="39">
        <v>0</v>
      </c>
      <c r="U13" s="5" t="s">
        <v>61</v>
      </c>
      <c r="V13" t="s">
        <v>120</v>
      </c>
      <c r="X13" t="s">
        <v>47</v>
      </c>
      <c r="Y13">
        <v>0</v>
      </c>
      <c r="Z13">
        <v>1</v>
      </c>
      <c r="AA13" s="6">
        <v>44939</v>
      </c>
      <c r="AB13" t="s">
        <v>56</v>
      </c>
      <c r="AC13" s="7" t="s">
        <v>48</v>
      </c>
    </row>
    <row r="14" spans="1:64" x14ac:dyDescent="0.25">
      <c r="A14" t="s">
        <v>121</v>
      </c>
      <c r="B14" t="s">
        <v>122</v>
      </c>
      <c r="C14" s="25">
        <v>44467</v>
      </c>
      <c r="D14" s="15">
        <v>272000</v>
      </c>
      <c r="E14" t="s">
        <v>44</v>
      </c>
      <c r="F14" t="s">
        <v>45</v>
      </c>
      <c r="G14" s="15">
        <v>272000</v>
      </c>
      <c r="H14" s="15">
        <v>0</v>
      </c>
      <c r="I14" s="20">
        <f>H14/G14*100</f>
        <v>0</v>
      </c>
      <c r="J14" s="15">
        <v>274852</v>
      </c>
      <c r="K14" s="15">
        <f>G14-245638</f>
        <v>26362</v>
      </c>
      <c r="L14" s="15">
        <v>29214</v>
      </c>
      <c r="M14" s="30">
        <v>0</v>
      </c>
      <c r="N14" s="34">
        <v>0</v>
      </c>
      <c r="O14" s="39">
        <v>0.26300000000000001</v>
      </c>
      <c r="P14" s="39">
        <v>0.26300000000000001</v>
      </c>
      <c r="Q14" s="15">
        <v>0</v>
      </c>
      <c r="R14" s="15">
        <f>K14/O14</f>
        <v>100235.74144486692</v>
      </c>
      <c r="S14" s="44">
        <f>K14/O14/43560</f>
        <v>2.3010959927655397</v>
      </c>
      <c r="T14" s="39">
        <v>0</v>
      </c>
      <c r="U14" s="5" t="s">
        <v>61</v>
      </c>
      <c r="V14" t="s">
        <v>123</v>
      </c>
      <c r="X14" t="s">
        <v>47</v>
      </c>
      <c r="Y14">
        <v>0</v>
      </c>
      <c r="Z14">
        <v>1</v>
      </c>
      <c r="AA14" s="6">
        <v>39755</v>
      </c>
      <c r="AB14" t="s">
        <v>56</v>
      </c>
      <c r="AC14" s="7" t="s">
        <v>48</v>
      </c>
    </row>
    <row r="15" spans="1:64" x14ac:dyDescent="0.25">
      <c r="A15" t="s">
        <v>124</v>
      </c>
      <c r="B15" t="s">
        <v>125</v>
      </c>
      <c r="C15" s="25">
        <v>44455</v>
      </c>
      <c r="D15" s="15">
        <v>280100</v>
      </c>
      <c r="E15" t="s">
        <v>44</v>
      </c>
      <c r="F15" t="s">
        <v>45</v>
      </c>
      <c r="G15" s="15">
        <v>280100</v>
      </c>
      <c r="H15" s="15">
        <v>0</v>
      </c>
      <c r="I15" s="20">
        <f>H15/G15*100</f>
        <v>0</v>
      </c>
      <c r="J15" s="15">
        <v>274852</v>
      </c>
      <c r="K15" s="15">
        <f>G15-245638</f>
        <v>34462</v>
      </c>
      <c r="L15" s="15">
        <v>29214</v>
      </c>
      <c r="M15" s="30">
        <v>0</v>
      </c>
      <c r="N15" s="34">
        <v>0</v>
      </c>
      <c r="O15" s="39">
        <v>0.26300000000000001</v>
      </c>
      <c r="P15" s="39">
        <v>0.26300000000000001</v>
      </c>
      <c r="Q15" s="15">
        <v>0</v>
      </c>
      <c r="R15" s="15">
        <f>K15/O15</f>
        <v>131034.22053231939</v>
      </c>
      <c r="S15" s="44">
        <f>K15/O15/43560</f>
        <v>3.0081317844885076</v>
      </c>
      <c r="T15" s="39">
        <v>0</v>
      </c>
      <c r="U15" s="5" t="s">
        <v>61</v>
      </c>
      <c r="V15" t="s">
        <v>126</v>
      </c>
      <c r="X15" t="s">
        <v>47</v>
      </c>
      <c r="Y15">
        <v>0</v>
      </c>
      <c r="Z15">
        <v>1</v>
      </c>
      <c r="AA15" s="6">
        <v>44939</v>
      </c>
      <c r="AB15" t="s">
        <v>56</v>
      </c>
      <c r="AC15" s="7" t="s">
        <v>48</v>
      </c>
    </row>
    <row r="16" spans="1:64" x14ac:dyDescent="0.25">
      <c r="A16" t="s">
        <v>127</v>
      </c>
      <c r="B16" t="s">
        <v>128</v>
      </c>
      <c r="C16" s="25">
        <v>44435</v>
      </c>
      <c r="D16" s="15">
        <v>264000</v>
      </c>
      <c r="E16" t="s">
        <v>44</v>
      </c>
      <c r="F16" t="s">
        <v>45</v>
      </c>
      <c r="G16" s="15">
        <v>264000</v>
      </c>
      <c r="H16" s="15">
        <v>0</v>
      </c>
      <c r="I16" s="20">
        <f>H16/G16*100</f>
        <v>0</v>
      </c>
      <c r="J16" s="15">
        <v>262758</v>
      </c>
      <c r="K16" s="15">
        <f>G16-234988</f>
        <v>29012</v>
      </c>
      <c r="L16" s="15">
        <v>27770</v>
      </c>
      <c r="M16" s="30">
        <v>0</v>
      </c>
      <c r="N16" s="34">
        <v>0</v>
      </c>
      <c r="O16" s="39">
        <v>0.25</v>
      </c>
      <c r="P16" s="39">
        <v>0.25</v>
      </c>
      <c r="Q16" s="15">
        <v>0</v>
      </c>
      <c r="R16" s="15">
        <f>K16/O16</f>
        <v>116048</v>
      </c>
      <c r="S16" s="44">
        <f>K16/O16/43560</f>
        <v>2.6640955004591369</v>
      </c>
      <c r="T16" s="39">
        <v>0</v>
      </c>
      <c r="U16" s="5" t="s">
        <v>61</v>
      </c>
      <c r="V16" t="s">
        <v>129</v>
      </c>
      <c r="X16" t="s">
        <v>47</v>
      </c>
      <c r="Y16">
        <v>0</v>
      </c>
      <c r="Z16">
        <v>1</v>
      </c>
      <c r="AA16" s="6">
        <v>39755</v>
      </c>
      <c r="AB16" t="s">
        <v>56</v>
      </c>
      <c r="AC16" s="7" t="s">
        <v>48</v>
      </c>
    </row>
    <row r="17" spans="1:44" x14ac:dyDescent="0.25">
      <c r="A17" t="s">
        <v>130</v>
      </c>
      <c r="B17" t="s">
        <v>131</v>
      </c>
      <c r="C17" s="25">
        <v>44434</v>
      </c>
      <c r="D17" s="15">
        <v>280000</v>
      </c>
      <c r="E17" t="s">
        <v>44</v>
      </c>
      <c r="F17" t="s">
        <v>45</v>
      </c>
      <c r="G17" s="15">
        <v>280000</v>
      </c>
      <c r="H17" s="15">
        <v>0</v>
      </c>
      <c r="I17" s="20">
        <f>H17/G17*100</f>
        <v>0</v>
      </c>
      <c r="J17" s="15">
        <v>262758</v>
      </c>
      <c r="K17" s="15">
        <f>G17-234988</f>
        <v>45012</v>
      </c>
      <c r="L17" s="15">
        <v>27770</v>
      </c>
      <c r="M17" s="30">
        <v>0</v>
      </c>
      <c r="N17" s="34">
        <v>0</v>
      </c>
      <c r="O17" s="39">
        <v>0.25</v>
      </c>
      <c r="P17" s="39">
        <v>0.25</v>
      </c>
      <c r="Q17" s="15">
        <v>0</v>
      </c>
      <c r="R17" s="15">
        <f>K17/O17</f>
        <v>180048</v>
      </c>
      <c r="S17" s="44">
        <f>K17/O17/43560</f>
        <v>4.1333333333333337</v>
      </c>
      <c r="T17" s="39">
        <v>0</v>
      </c>
      <c r="U17" s="5" t="s">
        <v>61</v>
      </c>
      <c r="V17" t="s">
        <v>132</v>
      </c>
      <c r="X17" t="s">
        <v>47</v>
      </c>
      <c r="Y17">
        <v>0</v>
      </c>
      <c r="Z17">
        <v>1</v>
      </c>
      <c r="AA17" s="6">
        <v>44939</v>
      </c>
      <c r="AB17" t="s">
        <v>56</v>
      </c>
      <c r="AC17" s="7" t="s">
        <v>48</v>
      </c>
    </row>
    <row r="18" spans="1:44" ht="15.75" thickBot="1" x14ac:dyDescent="0.3">
      <c r="A18" t="s">
        <v>133</v>
      </c>
      <c r="B18" t="s">
        <v>134</v>
      </c>
      <c r="C18" s="25">
        <v>44448</v>
      </c>
      <c r="D18" s="15">
        <v>280500</v>
      </c>
      <c r="E18" t="s">
        <v>44</v>
      </c>
      <c r="F18" t="s">
        <v>45</v>
      </c>
      <c r="G18" s="15">
        <v>280500</v>
      </c>
      <c r="H18" s="15">
        <v>0</v>
      </c>
      <c r="I18" s="20">
        <f>H18/G18*100</f>
        <v>0</v>
      </c>
      <c r="J18" s="15">
        <v>274852</v>
      </c>
      <c r="K18" s="15">
        <f>G18-245638</f>
        <v>34862</v>
      </c>
      <c r="L18" s="15">
        <v>29214</v>
      </c>
      <c r="M18" s="30">
        <v>0</v>
      </c>
      <c r="N18" s="34">
        <v>0</v>
      </c>
      <c r="O18" s="39">
        <v>0.26300000000000001</v>
      </c>
      <c r="P18" s="39">
        <v>0.26300000000000001</v>
      </c>
      <c r="Q18" s="15">
        <v>0</v>
      </c>
      <c r="R18" s="15">
        <f>K18/O18</f>
        <v>132555.1330798479</v>
      </c>
      <c r="S18" s="44">
        <f>K18/O18/43560</f>
        <v>3.0430471322279131</v>
      </c>
      <c r="T18" s="39">
        <v>0</v>
      </c>
      <c r="U18" s="5" t="s">
        <v>61</v>
      </c>
      <c r="V18" t="s">
        <v>135</v>
      </c>
      <c r="X18" t="s">
        <v>47</v>
      </c>
      <c r="Y18">
        <v>0</v>
      </c>
      <c r="Z18">
        <v>1</v>
      </c>
      <c r="AA18" s="6">
        <v>44939</v>
      </c>
      <c r="AB18" t="s">
        <v>56</v>
      </c>
      <c r="AC18" s="7" t="s">
        <v>48</v>
      </c>
    </row>
    <row r="19" spans="1:44" ht="15.75" thickTop="1" x14ac:dyDescent="0.25">
      <c r="A19" s="8"/>
      <c r="B19" s="8"/>
      <c r="C19" s="26" t="s">
        <v>136</v>
      </c>
      <c r="D19" s="16">
        <f>+SUM(D2:D18)</f>
        <v>5184379</v>
      </c>
      <c r="E19" s="8"/>
      <c r="F19" s="8"/>
      <c r="G19" s="16">
        <f>+SUM(G2:G18)</f>
        <v>5184379</v>
      </c>
      <c r="H19" s="16">
        <f>+SUM(H2:H18)</f>
        <v>257000</v>
      </c>
      <c r="I19" s="21"/>
      <c r="J19" s="16">
        <f>+SUM(J2:J18)</f>
        <v>4999664</v>
      </c>
      <c r="K19" s="16">
        <f>+SUM(K2:K18)</f>
        <v>1434655</v>
      </c>
      <c r="L19" s="16">
        <f>+SUM(L2:L18)</f>
        <v>1249940</v>
      </c>
      <c r="M19" s="31">
        <f>+SUM(M2:M18)</f>
        <v>1050</v>
      </c>
      <c r="N19" s="35"/>
      <c r="O19" s="40">
        <f>+SUM(O2:O18)</f>
        <v>12.298000000000002</v>
      </c>
      <c r="P19" s="40">
        <f>+SUM(P2:P18)</f>
        <v>12.298000000000002</v>
      </c>
      <c r="Q19" s="16"/>
      <c r="R19" s="16"/>
      <c r="S19" s="45"/>
      <c r="T19" s="40"/>
      <c r="U19" s="9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x14ac:dyDescent="0.25">
      <c r="A20" s="10"/>
      <c r="B20" s="10"/>
      <c r="C20" s="27"/>
      <c r="D20" s="17"/>
      <c r="E20" s="10"/>
      <c r="F20" s="10"/>
      <c r="G20" s="17"/>
      <c r="H20" s="17" t="s">
        <v>137</v>
      </c>
      <c r="I20" s="22">
        <f>H19/G19*100</f>
        <v>4.9571993096955289</v>
      </c>
      <c r="J20" s="17"/>
      <c r="K20" s="17"/>
      <c r="L20" s="17" t="s">
        <v>138</v>
      </c>
      <c r="M20" s="32"/>
      <c r="N20" s="36"/>
      <c r="O20" s="41" t="s">
        <v>138</v>
      </c>
      <c r="P20" s="41"/>
      <c r="Q20" s="17"/>
      <c r="R20" s="17" t="s">
        <v>138</v>
      </c>
      <c r="S20" s="46"/>
      <c r="T20" s="41"/>
      <c r="U20" s="11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x14ac:dyDescent="0.25">
      <c r="A21" s="12"/>
      <c r="B21" s="12"/>
      <c r="C21" s="28"/>
      <c r="D21" s="18"/>
      <c r="E21" s="12"/>
      <c r="F21" s="12"/>
      <c r="G21" s="18"/>
      <c r="H21" s="18" t="s">
        <v>139</v>
      </c>
      <c r="I21" s="23">
        <f>STDEV(I2:I18)</f>
        <v>8.3964671885521316</v>
      </c>
      <c r="J21" s="18"/>
      <c r="K21" s="18"/>
      <c r="L21" s="18" t="s">
        <v>140</v>
      </c>
      <c r="M21" s="48">
        <f>K19/M19</f>
        <v>1366.3380952380953</v>
      </c>
      <c r="N21" s="37"/>
      <c r="O21" s="42" t="s">
        <v>141</v>
      </c>
      <c r="P21" s="42">
        <f>K19/O19</f>
        <v>116657.58659944705</v>
      </c>
      <c r="Q21" s="18"/>
      <c r="R21" s="18" t="s">
        <v>142</v>
      </c>
      <c r="S21" s="47">
        <f>K19/O19/43560</f>
        <v>2.6780896831828982</v>
      </c>
      <c r="T21" s="42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3" spans="1:44" x14ac:dyDescent="0.25">
      <c r="Q23" s="49"/>
      <c r="R23" s="50" t="s">
        <v>143</v>
      </c>
      <c r="S23" s="51">
        <v>2.7</v>
      </c>
    </row>
  </sheetData>
  <conditionalFormatting sqref="A2:AR18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4BF4-476A-45AC-B637-889B0C9BAF53}">
  <dimension ref="A1:BL13"/>
  <sheetViews>
    <sheetView workbookViewId="0">
      <selection activeCell="S14" sqref="S14"/>
    </sheetView>
  </sheetViews>
  <sheetFormatPr defaultRowHeight="15" x14ac:dyDescent="0.25"/>
  <cols>
    <col min="1" max="1" width="14.28515625" bestFit="1" customWidth="1"/>
    <col min="2" max="2" width="24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40.42578125" bestFit="1" customWidth="1"/>
    <col min="24" max="24" width="30.1406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.5703125" bestFit="1" customWidth="1"/>
    <col min="29" max="29" width="5.42578125" bestFit="1" customWidth="1"/>
    <col min="30" max="32" width="12.42578125" bestFit="1" customWidth="1"/>
    <col min="33" max="33" width="18" bestFit="1" customWidth="1"/>
    <col min="34" max="34" width="6.85546875" bestFit="1" customWidth="1"/>
    <col min="35" max="35" width="13.140625" bestFit="1" customWidth="1"/>
    <col min="36" max="36" width="6.5703125" bestFit="1" customWidth="1"/>
    <col min="37" max="37" width="19.85546875" bestFit="1" customWidth="1"/>
    <col min="38" max="38" width="16.42578125" bestFit="1" customWidth="1"/>
    <col min="39" max="39" width="15.42578125" bestFit="1" customWidth="1"/>
    <col min="40" max="40" width="11" bestFit="1" customWidth="1"/>
    <col min="41" max="41" width="16.85546875" bestFit="1" customWidth="1"/>
    <col min="42" max="42" width="21.5703125" bestFit="1" customWidth="1"/>
    <col min="43" max="43" width="21" bestFit="1" customWidth="1"/>
    <col min="44" max="44" width="16.5703125" bestFit="1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62</v>
      </c>
      <c r="B2" t="s">
        <v>63</v>
      </c>
      <c r="C2" s="25">
        <v>44440</v>
      </c>
      <c r="D2" s="15">
        <v>387900</v>
      </c>
      <c r="E2" t="s">
        <v>44</v>
      </c>
      <c r="F2" t="s">
        <v>45</v>
      </c>
      <c r="G2" s="15">
        <v>387900</v>
      </c>
      <c r="H2" s="15">
        <v>186000</v>
      </c>
      <c r="I2" s="20">
        <f>H2/G2*100</f>
        <v>47.950502706883221</v>
      </c>
      <c r="J2" s="15">
        <v>376789</v>
      </c>
      <c r="K2" s="15">
        <f>G2-23230-323084</f>
        <v>41586</v>
      </c>
      <c r="L2" s="15">
        <v>30475</v>
      </c>
      <c r="M2" s="30">
        <v>100</v>
      </c>
      <c r="N2" s="34">
        <v>0</v>
      </c>
      <c r="O2" s="39">
        <v>0.66</v>
      </c>
      <c r="P2" s="39">
        <v>0.66</v>
      </c>
      <c r="Q2" s="15">
        <f>K2/M2</f>
        <v>415.86</v>
      </c>
      <c r="R2" s="15">
        <f>K2/O2</f>
        <v>63009.090909090904</v>
      </c>
      <c r="S2" s="44">
        <f>K2/O2/43560</f>
        <v>1.4464896902913431</v>
      </c>
      <c r="T2" s="39">
        <v>100</v>
      </c>
      <c r="U2" s="5" t="s">
        <v>46</v>
      </c>
      <c r="V2" t="s">
        <v>64</v>
      </c>
      <c r="X2" t="s">
        <v>47</v>
      </c>
      <c r="Y2">
        <v>0</v>
      </c>
      <c r="Z2">
        <v>1</v>
      </c>
      <c r="AA2" s="6">
        <v>39573</v>
      </c>
      <c r="AB2" t="s">
        <v>65</v>
      </c>
      <c r="AC2" s="7" t="s">
        <v>48</v>
      </c>
    </row>
    <row r="3" spans="1:64" x14ac:dyDescent="0.25">
      <c r="A3" t="s">
        <v>66</v>
      </c>
      <c r="B3" t="s">
        <v>67</v>
      </c>
      <c r="C3" s="25">
        <v>44721</v>
      </c>
      <c r="D3" s="15">
        <v>129000</v>
      </c>
      <c r="E3" t="s">
        <v>44</v>
      </c>
      <c r="F3" t="s">
        <v>45</v>
      </c>
      <c r="G3" s="15">
        <v>129000</v>
      </c>
      <c r="H3" s="15">
        <v>37900</v>
      </c>
      <c r="I3" s="20">
        <f>H3/G3*100</f>
        <v>29.379844961240309</v>
      </c>
      <c r="J3" s="15">
        <v>73599</v>
      </c>
      <c r="K3" s="15">
        <f>G3-14959</f>
        <v>114041</v>
      </c>
      <c r="L3" s="15">
        <v>58640</v>
      </c>
      <c r="M3" s="30">
        <v>300</v>
      </c>
      <c r="N3" s="34">
        <v>0</v>
      </c>
      <c r="O3" s="39">
        <v>1.27</v>
      </c>
      <c r="P3" s="39">
        <v>1.27</v>
      </c>
      <c r="Q3" s="15">
        <f>K3/M3</f>
        <v>380.13666666666666</v>
      </c>
      <c r="R3" s="15">
        <f>K3/O3</f>
        <v>89796.062992125982</v>
      </c>
      <c r="S3" s="44">
        <f>K3/O3/43560</f>
        <v>2.0614339529872816</v>
      </c>
      <c r="T3" s="39">
        <v>300</v>
      </c>
      <c r="U3" s="5" t="s">
        <v>46</v>
      </c>
      <c r="V3" t="s">
        <v>68</v>
      </c>
      <c r="X3" t="s">
        <v>47</v>
      </c>
      <c r="Y3">
        <v>0</v>
      </c>
      <c r="Z3">
        <v>1</v>
      </c>
      <c r="AA3" s="6">
        <v>39573</v>
      </c>
      <c r="AB3" t="s">
        <v>69</v>
      </c>
      <c r="AC3" s="7" t="s">
        <v>48</v>
      </c>
    </row>
    <row r="4" spans="1:64" x14ac:dyDescent="0.25">
      <c r="A4" t="s">
        <v>70</v>
      </c>
      <c r="B4" t="s">
        <v>71</v>
      </c>
      <c r="C4" s="25">
        <v>44664</v>
      </c>
      <c r="D4" s="15">
        <v>986000</v>
      </c>
      <c r="E4" t="s">
        <v>44</v>
      </c>
      <c r="F4" t="s">
        <v>45</v>
      </c>
      <c r="G4" s="15">
        <v>986000</v>
      </c>
      <c r="H4" s="15">
        <v>651500</v>
      </c>
      <c r="I4" s="20">
        <f>H4/G4*100</f>
        <v>66.075050709939148</v>
      </c>
      <c r="J4" s="15">
        <v>1026734</v>
      </c>
      <c r="K4" s="15">
        <f>G4-92795-113285-644522</f>
        <v>135398</v>
      </c>
      <c r="L4" s="15">
        <v>176132</v>
      </c>
      <c r="M4" s="30">
        <v>0</v>
      </c>
      <c r="N4" s="34">
        <v>0</v>
      </c>
      <c r="O4" s="39">
        <v>4.3499999999999996</v>
      </c>
      <c r="P4" s="39">
        <v>4.3499999999999996</v>
      </c>
      <c r="Q4" s="15">
        <v>0</v>
      </c>
      <c r="R4" s="15">
        <f>K4/O4</f>
        <v>31125.977011494255</v>
      </c>
      <c r="S4" s="44">
        <f>K4/O4/43560</f>
        <v>0.71455410953843557</v>
      </c>
      <c r="T4" s="39">
        <v>0</v>
      </c>
      <c r="U4" s="5" t="s">
        <v>46</v>
      </c>
      <c r="V4" t="s">
        <v>72</v>
      </c>
      <c r="X4" t="s">
        <v>47</v>
      </c>
      <c r="Y4">
        <v>0</v>
      </c>
      <c r="Z4">
        <v>1</v>
      </c>
      <c r="AA4" s="6">
        <v>39573</v>
      </c>
      <c r="AB4" t="s">
        <v>73</v>
      </c>
      <c r="AC4" s="7" t="s">
        <v>48</v>
      </c>
    </row>
    <row r="5" spans="1:64" x14ac:dyDescent="0.25">
      <c r="A5" t="s">
        <v>74</v>
      </c>
      <c r="B5" t="s">
        <v>75</v>
      </c>
      <c r="C5" s="25">
        <v>44641</v>
      </c>
      <c r="D5" s="15">
        <v>800000</v>
      </c>
      <c r="E5" t="s">
        <v>44</v>
      </c>
      <c r="F5" t="s">
        <v>53</v>
      </c>
      <c r="G5" s="15">
        <v>800000</v>
      </c>
      <c r="H5" s="15">
        <v>281800</v>
      </c>
      <c r="I5" s="20">
        <f>H5/G5*100</f>
        <v>35.225000000000001</v>
      </c>
      <c r="J5" s="15">
        <v>612036</v>
      </c>
      <c r="K5" s="15">
        <f>G5-410257</f>
        <v>389743</v>
      </c>
      <c r="L5" s="15">
        <v>201779</v>
      </c>
      <c r="M5" s="30">
        <v>110</v>
      </c>
      <c r="N5" s="34">
        <v>0</v>
      </c>
      <c r="O5" s="39">
        <v>4.37</v>
      </c>
      <c r="P5" s="39">
        <v>3</v>
      </c>
      <c r="Q5" s="15">
        <f>K5/M5</f>
        <v>3543.1181818181817</v>
      </c>
      <c r="R5" s="15">
        <f>K5/O5</f>
        <v>89186.041189931348</v>
      </c>
      <c r="S5" s="44">
        <f>K5/O5/43560</f>
        <v>2.0474297793831808</v>
      </c>
      <c r="T5" s="39">
        <v>110</v>
      </c>
      <c r="U5" s="5" t="s">
        <v>46</v>
      </c>
      <c r="V5" t="s">
        <v>76</v>
      </c>
      <c r="W5" t="s">
        <v>77</v>
      </c>
      <c r="X5" t="s">
        <v>47</v>
      </c>
      <c r="Y5">
        <v>0</v>
      </c>
      <c r="Z5">
        <v>1</v>
      </c>
      <c r="AA5" s="6">
        <v>39573</v>
      </c>
      <c r="AB5" t="s">
        <v>78</v>
      </c>
      <c r="AC5" s="7" t="s">
        <v>48</v>
      </c>
    </row>
    <row r="6" spans="1:64" x14ac:dyDescent="0.25">
      <c r="A6" t="s">
        <v>79</v>
      </c>
      <c r="B6" t="s">
        <v>80</v>
      </c>
      <c r="C6" s="25">
        <v>44596</v>
      </c>
      <c r="D6" s="15">
        <v>115900</v>
      </c>
      <c r="E6" t="s">
        <v>44</v>
      </c>
      <c r="F6" t="s">
        <v>45</v>
      </c>
      <c r="G6" s="15">
        <v>115900</v>
      </c>
      <c r="H6" s="15">
        <v>41800</v>
      </c>
      <c r="I6" s="20">
        <f>H6/G6*100</f>
        <v>36.065573770491802</v>
      </c>
      <c r="J6" s="15">
        <v>109431</v>
      </c>
      <c r="K6" s="15">
        <f>G6-0</f>
        <v>115900</v>
      </c>
      <c r="L6" s="15">
        <v>109431</v>
      </c>
      <c r="M6" s="30">
        <v>320</v>
      </c>
      <c r="N6" s="34">
        <v>0</v>
      </c>
      <c r="O6" s="39">
        <v>2.37</v>
      </c>
      <c r="P6" s="39">
        <v>2.37</v>
      </c>
      <c r="Q6" s="15">
        <f>K6/M6</f>
        <v>362.1875</v>
      </c>
      <c r="R6" s="15">
        <f>K6/O6</f>
        <v>48902.95358649789</v>
      </c>
      <c r="S6" s="44">
        <f>K6/O6/43560</f>
        <v>1.1226573366964621</v>
      </c>
      <c r="T6" s="39">
        <v>320</v>
      </c>
      <c r="U6" s="5" t="s">
        <v>46</v>
      </c>
      <c r="V6" t="s">
        <v>81</v>
      </c>
      <c r="X6" t="s">
        <v>47</v>
      </c>
      <c r="Y6">
        <v>0</v>
      </c>
      <c r="Z6">
        <v>0</v>
      </c>
      <c r="AA6" t="s">
        <v>49</v>
      </c>
      <c r="AB6" t="s">
        <v>82</v>
      </c>
      <c r="AC6" s="7" t="s">
        <v>50</v>
      </c>
    </row>
    <row r="7" spans="1:64" x14ac:dyDescent="0.25">
      <c r="A7" t="s">
        <v>83</v>
      </c>
      <c r="B7" t="s">
        <v>84</v>
      </c>
      <c r="C7" s="25">
        <v>44571</v>
      </c>
      <c r="D7" s="15">
        <v>345000</v>
      </c>
      <c r="E7" t="s">
        <v>44</v>
      </c>
      <c r="F7" t="s">
        <v>45</v>
      </c>
      <c r="G7" s="15">
        <v>345000</v>
      </c>
      <c r="H7" s="15">
        <v>69300</v>
      </c>
      <c r="I7" s="20">
        <f>H7/G7*100</f>
        <v>20.086956521739129</v>
      </c>
      <c r="J7" s="15">
        <v>163091</v>
      </c>
      <c r="K7" s="15">
        <f>G7-21430</f>
        <v>323570</v>
      </c>
      <c r="L7" s="15">
        <v>141661</v>
      </c>
      <c r="M7" s="30">
        <v>1311.47</v>
      </c>
      <c r="N7" s="34">
        <v>0</v>
      </c>
      <c r="O7" s="39">
        <v>3.0680000000000001</v>
      </c>
      <c r="P7" s="39">
        <v>3.0680000000000001</v>
      </c>
      <c r="Q7" s="15">
        <f>K7/M7</f>
        <v>246.72314273296377</v>
      </c>
      <c r="R7" s="15">
        <f>K7/O7</f>
        <v>105466.10169491525</v>
      </c>
      <c r="S7" s="44">
        <f>K7/O7/43560</f>
        <v>2.421168542123858</v>
      </c>
      <c r="T7" s="39">
        <v>1311.47</v>
      </c>
      <c r="U7" s="5" t="s">
        <v>46</v>
      </c>
      <c r="V7" t="s">
        <v>85</v>
      </c>
      <c r="X7" t="s">
        <v>47</v>
      </c>
      <c r="Y7">
        <v>0</v>
      </c>
      <c r="Z7">
        <v>1</v>
      </c>
      <c r="AA7" s="6">
        <v>39559</v>
      </c>
      <c r="AB7" t="s">
        <v>86</v>
      </c>
      <c r="AC7" s="7" t="s">
        <v>48</v>
      </c>
    </row>
    <row r="8" spans="1:64" ht="15.75" thickBot="1" x14ac:dyDescent="0.3">
      <c r="A8" t="s">
        <v>87</v>
      </c>
      <c r="B8" t="s">
        <v>88</v>
      </c>
      <c r="C8" s="25">
        <v>44620</v>
      </c>
      <c r="D8" s="15">
        <v>225000</v>
      </c>
      <c r="E8" t="s">
        <v>44</v>
      </c>
      <c r="F8" t="s">
        <v>45</v>
      </c>
      <c r="G8" s="15">
        <v>225000</v>
      </c>
      <c r="H8" s="15">
        <v>88800</v>
      </c>
      <c r="I8" s="20">
        <f>H8/G8*100</f>
        <v>39.466666666666669</v>
      </c>
      <c r="J8" s="15">
        <v>236721</v>
      </c>
      <c r="K8" s="15">
        <f>G8-105265</f>
        <v>119735</v>
      </c>
      <c r="L8" s="15">
        <v>131456</v>
      </c>
      <c r="M8" s="30">
        <v>310</v>
      </c>
      <c r="N8" s="34">
        <v>0</v>
      </c>
      <c r="O8" s="39">
        <v>2.847</v>
      </c>
      <c r="P8" s="39">
        <v>2.847</v>
      </c>
      <c r="Q8" s="15">
        <f>K8/M8</f>
        <v>386.24193548387098</v>
      </c>
      <c r="R8" s="15">
        <f>K8/O8</f>
        <v>42056.550755180891</v>
      </c>
      <c r="S8" s="44">
        <f>K8/O8/43560</f>
        <v>0.96548555452665041</v>
      </c>
      <c r="T8" s="39">
        <v>310</v>
      </c>
      <c r="U8" s="5" t="s">
        <v>46</v>
      </c>
      <c r="V8" t="s">
        <v>89</v>
      </c>
      <c r="X8" t="s">
        <v>47</v>
      </c>
      <c r="Y8">
        <v>0</v>
      </c>
      <c r="Z8">
        <v>1</v>
      </c>
      <c r="AA8" s="6">
        <v>39559</v>
      </c>
      <c r="AB8" t="s">
        <v>90</v>
      </c>
      <c r="AC8" s="7" t="s">
        <v>48</v>
      </c>
    </row>
    <row r="9" spans="1:64" ht="15.75" thickTop="1" x14ac:dyDescent="0.25">
      <c r="A9" s="8"/>
      <c r="B9" s="8"/>
      <c r="C9" s="26" t="s">
        <v>136</v>
      </c>
      <c r="D9" s="16">
        <f>+SUM(D2:D8)</f>
        <v>2988800</v>
      </c>
      <c r="E9" s="8"/>
      <c r="F9" s="8"/>
      <c r="G9" s="16">
        <f>+SUM(G2:G8)</f>
        <v>2988800</v>
      </c>
      <c r="H9" s="16">
        <f>+SUM(H2:H8)</f>
        <v>1357100</v>
      </c>
      <c r="I9" s="21"/>
      <c r="J9" s="16">
        <f>+SUM(J2:J8)</f>
        <v>2598401</v>
      </c>
      <c r="K9" s="16">
        <f>+SUM(K2:K8)</f>
        <v>1239973</v>
      </c>
      <c r="L9" s="16">
        <f>+SUM(L2:L8)</f>
        <v>849574</v>
      </c>
      <c r="M9" s="31">
        <f>+SUM(M2:M8)</f>
        <v>2451.4700000000003</v>
      </c>
      <c r="N9" s="35"/>
      <c r="O9" s="40">
        <f>+SUM(O2:O8)</f>
        <v>18.935000000000002</v>
      </c>
      <c r="P9" s="40">
        <f>+SUM(P2:P8)</f>
        <v>17.564999999999998</v>
      </c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64" x14ac:dyDescent="0.25">
      <c r="A10" s="10"/>
      <c r="B10" s="10"/>
      <c r="C10" s="27"/>
      <c r="D10" s="17"/>
      <c r="E10" s="10"/>
      <c r="F10" s="10"/>
      <c r="G10" s="17"/>
      <c r="H10" s="17" t="s">
        <v>137</v>
      </c>
      <c r="I10" s="22">
        <f>H9/G9*100</f>
        <v>45.406183083511777</v>
      </c>
      <c r="J10" s="17"/>
      <c r="K10" s="17"/>
      <c r="L10" s="17" t="s">
        <v>138</v>
      </c>
      <c r="M10" s="32"/>
      <c r="N10" s="36"/>
      <c r="O10" s="41" t="s">
        <v>138</v>
      </c>
      <c r="P10" s="41"/>
      <c r="Q10" s="17"/>
      <c r="R10" s="17" t="s">
        <v>138</v>
      </c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64" x14ac:dyDescent="0.25">
      <c r="A11" s="12"/>
      <c r="B11" s="12"/>
      <c r="C11" s="28"/>
      <c r="D11" s="18"/>
      <c r="E11" s="12"/>
      <c r="F11" s="12"/>
      <c r="G11" s="18"/>
      <c r="H11" s="18" t="s">
        <v>139</v>
      </c>
      <c r="I11" s="23">
        <f>STDEV(I2:I8)</f>
        <v>14.641702180869492</v>
      </c>
      <c r="J11" s="18"/>
      <c r="K11" s="18"/>
      <c r="L11" s="18" t="s">
        <v>140</v>
      </c>
      <c r="M11" s="48">
        <f>K9/M9</f>
        <v>505.80794380514544</v>
      </c>
      <c r="N11" s="37"/>
      <c r="O11" s="42" t="s">
        <v>141</v>
      </c>
      <c r="P11" s="42">
        <f>K9/O9</f>
        <v>65485.767097966724</v>
      </c>
      <c r="Q11" s="18"/>
      <c r="R11" s="18" t="s">
        <v>142</v>
      </c>
      <c r="S11" s="52">
        <f>K9/O9/43560</f>
        <v>1.5033463521112655</v>
      </c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3" spans="1:64" x14ac:dyDescent="0.25">
      <c r="Q13" s="49"/>
      <c r="R13" s="50" t="s">
        <v>143</v>
      </c>
      <c r="S13" s="51">
        <v>1.5</v>
      </c>
    </row>
  </sheetData>
  <conditionalFormatting sqref="A2:AR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 Bluestar</vt:lpstr>
      <vt:lpstr>South Bluestar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2024-01-17T12:18:31Z</dcterms:created>
  <dcterms:modified xsi:type="dcterms:W3CDTF">2024-01-17T18:01:04Z</dcterms:modified>
</cp:coreProperties>
</file>