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13_ncr:1_{55A65C28-3A7E-4334-8E17-2A53865AC144}" xr6:coauthVersionLast="47" xr6:coauthVersionMax="47" xr10:uidLastSave="{00000000-0000-0000-0000-000000000000}"/>
  <bookViews>
    <workbookView xWindow="28680" yWindow="-120" windowWidth="29040" windowHeight="15720" xr2:uid="{7FC6B9EF-5C2C-4CB2-A241-6BB1E76BB7D3}"/>
  </bookViews>
  <sheets>
    <sheet name="Land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K6" i="2"/>
  <c r="R6" i="2" s="1"/>
  <c r="Q6" i="2"/>
  <c r="I2" i="2"/>
  <c r="K2" i="2"/>
  <c r="Q2" i="2" s="1"/>
  <c r="I3" i="2"/>
  <c r="K3" i="2"/>
  <c r="Q3" i="2" s="1"/>
  <c r="I4" i="2"/>
  <c r="K4" i="2"/>
  <c r="Q4" i="2" s="1"/>
  <c r="R4" i="2"/>
  <c r="I5" i="2"/>
  <c r="K5" i="2"/>
  <c r="S5" i="2" s="1"/>
  <c r="I7" i="2"/>
  <c r="K7" i="2"/>
  <c r="R7" i="2" s="1"/>
  <c r="D8" i="2"/>
  <c r="G8" i="2"/>
  <c r="H8" i="2"/>
  <c r="I9" i="2" s="1"/>
  <c r="J8" i="2"/>
  <c r="L8" i="2"/>
  <c r="M8" i="2"/>
  <c r="O8" i="2"/>
  <c r="P8" i="2"/>
  <c r="S6" i="2" l="1"/>
  <c r="Q7" i="2"/>
  <c r="R2" i="2"/>
  <c r="S4" i="2"/>
  <c r="Q5" i="2"/>
  <c r="I10" i="2"/>
  <c r="S2" i="2"/>
  <c r="S7" i="2"/>
  <c r="K8" i="2"/>
  <c r="P10" i="2" s="1"/>
  <c r="R5" i="2"/>
  <c r="M10" i="2"/>
  <c r="S10" i="2"/>
  <c r="S3" i="2"/>
  <c r="R3" i="2"/>
</calcChain>
</file>

<file path=xl/sharedStrings.xml><?xml version="1.0" encoding="utf-8"?>
<sst xmlns="http://schemas.openxmlformats.org/spreadsheetml/2006/main" count="116" uniqueCount="80">
  <si>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</si>
  <si>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</si>
  <si>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</si>
  <si>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</si>
  <si>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</si>
  <si>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</si>
  <si>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</si>
  <si>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</si>
  <si>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</si>
  <si>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</si>
  <si>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</si>
  <si>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</si>
  <si>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</si>
  <si>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</si>
  <si>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</si>
  <si>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</si>
  <si>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</si>
  <si>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</si>
  <si>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</si>
  <si>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</si>
  <si>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</si>
  <si>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</si>
  <si>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</si>
  <si>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</si>
  <si>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</si>
  <si>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</si>
  <si>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</si>
  <si>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</si>
  <si>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</si>
  <si>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</si>
  <si>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</si>
  <si>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</si>
  <si>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</si>
  <si>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</si>
  <si>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</si>
  <si>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</si>
  <si>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</si>
  <si>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</si>
  <si>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</si>
  <si>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</si>
  <si>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</si>
  <si>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</si>
  <si>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</si>
  <si>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</si>
  <si>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20-245-006-00</t>
  </si>
  <si>
    <t>3181 LIGHTHOUSE WAY</t>
  </si>
  <si>
    <t>WD</t>
  </si>
  <si>
    <t>03-ARM'S LENGTH</t>
  </si>
  <si>
    <t>KRA</t>
  </si>
  <si>
    <t>4719-678</t>
  </si>
  <si>
    <t>AVG SUBDIVISION</t>
  </si>
  <si>
    <t>NOT INSPECTED</t>
  </si>
  <si>
    <t>RES 1 FAMILY</t>
  </si>
  <si>
    <t>401</t>
  </si>
  <si>
    <t>20-245-010-00</t>
  </si>
  <si>
    <t>3190 LIGHTHOUSE WAY</t>
  </si>
  <si>
    <t>4697-492</t>
  </si>
  <si>
    <t>20-355-003-00</t>
  </si>
  <si>
    <t>6822 SHERWOOD TRAIL</t>
  </si>
  <si>
    <t>RRS</t>
  </si>
  <si>
    <t>4810/911</t>
  </si>
  <si>
    <t>RES VAC</t>
  </si>
  <si>
    <t>402</t>
  </si>
  <si>
    <t>20-355-017-00</t>
  </si>
  <si>
    <t>6856 FALLEN LEAF TRAIL</t>
  </si>
  <si>
    <t>4708-675</t>
  </si>
  <si>
    <t>20-355-021-00</t>
  </si>
  <si>
    <t>6843 FALLEN LEAF TRAIL</t>
  </si>
  <si>
    <t>4746/310</t>
  </si>
  <si>
    <t>20-370-001-00</t>
  </si>
  <si>
    <t>6261 CHIPPEWA AVE</t>
  </si>
  <si>
    <t>4704-736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</si>
  <si>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</si>
  <si>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</si>
  <si>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</si>
  <si>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</si>
  <si>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</si>
  <si>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</si>
  <si>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</si>
  <si>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FF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</si>
</sst>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CB63-6802-4744-9230-13211577D022}">
  <dimension ref="A1:BL12"/>
  <sheetViews>
    <sheetView tabSelected="1" workbookViewId="0">
      <selection activeCell="H14" sqref="H14"/>
    </sheetView>
  </sheetViews>
  <sheetFormatPr defaultRowHeight="15" x14ac:dyDescent="0.25"/>
  <cols>
    <col min="1" max="1" width="14.28515625" bestFit="1" customWidth="1"/>
    <col min="2" max="2" width="22.1406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7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2.42578125" bestFit="1" customWidth="1"/>
    <col min="29" max="29" width="5.42578125" bestFit="1" customWidth="1"/>
    <col min="30" max="30" width="17" bestFit="1" customWidth="1"/>
    <col min="31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44</v>
      </c>
      <c r="B2" t="s">
        <v>45</v>
      </c>
      <c r="C2" s="25">
        <v>44571</v>
      </c>
      <c r="D2" s="15">
        <v>549900</v>
      </c>
      <c r="E2" t="s">
        <v>46</v>
      </c>
      <c r="F2" t="s">
        <v>47</v>
      </c>
      <c r="G2" s="15">
        <v>549900</v>
      </c>
      <c r="H2" s="15">
        <v>192900</v>
      </c>
      <c r="I2" s="20">
        <f>H2/G2*100</f>
        <v>35.079105291871251</v>
      </c>
      <c r="J2" s="15">
        <v>530946</v>
      </c>
      <c r="K2" s="15">
        <f>G2-493451</f>
        <v>56449</v>
      </c>
      <c r="L2" s="15">
        <v>37495</v>
      </c>
      <c r="M2" s="30">
        <v>110.279736</v>
      </c>
      <c r="N2" s="34">
        <v>190</v>
      </c>
      <c r="O2" s="39">
        <v>0.52900000000000003</v>
      </c>
      <c r="P2" s="39">
        <v>0.52900000000000003</v>
      </c>
      <c r="Q2" s="15">
        <f>K2/M2</f>
        <v>511.87101137057493</v>
      </c>
      <c r="R2" s="15">
        <f>K2/O2</f>
        <v>106708.88468809074</v>
      </c>
      <c r="S2" s="44">
        <f>K2/O2/43560</f>
        <v>2.4496989138680152</v>
      </c>
      <c r="T2" s="39">
        <v>100.24</v>
      </c>
      <c r="U2" s="5" t="s">
        <v>48</v>
      </c>
      <c r="V2" t="s">
        <v>49</v>
      </c>
      <c r="X2" t="s">
        <v>50</v>
      </c>
      <c r="Y2">
        <v>0</v>
      </c>
      <c r="Z2">
        <v>1</v>
      </c>
      <c r="AA2" t="s">
        <v>51</v>
      </c>
      <c r="AB2" t="s">
        <v>52</v>
      </c>
      <c r="AC2" s="6" t="s">
        <v>53</v>
      </c>
      <c r="AD2" t="s">
        <v>50</v>
      </c>
      <c r="AL2" s="2"/>
      <c r="BC2" s="2"/>
      <c r="BE2" s="2"/>
    </row>
    <row r="3" spans="1:64" x14ac:dyDescent="0.25">
      <c r="A3" t="s">
        <v>54</v>
      </c>
      <c r="B3" t="s">
        <v>55</v>
      </c>
      <c r="C3" s="25">
        <v>44509</v>
      </c>
      <c r="D3" s="15">
        <v>629900</v>
      </c>
      <c r="E3" t="s">
        <v>46</v>
      </c>
      <c r="F3" t="s">
        <v>47</v>
      </c>
      <c r="G3" s="15">
        <v>629900</v>
      </c>
      <c r="H3" s="15">
        <v>241900</v>
      </c>
      <c r="I3" s="20">
        <f>H3/G3*100</f>
        <v>38.402921098587079</v>
      </c>
      <c r="J3" s="15">
        <v>654481</v>
      </c>
      <c r="K3" s="15">
        <f>G3-615112</f>
        <v>14788</v>
      </c>
      <c r="L3" s="15">
        <v>39369</v>
      </c>
      <c r="M3" s="30">
        <v>115.79185200000001</v>
      </c>
      <c r="N3" s="34">
        <v>190</v>
      </c>
      <c r="O3" s="39">
        <v>0.54900000000000004</v>
      </c>
      <c r="P3" s="39">
        <v>0.54900000000000004</v>
      </c>
      <c r="Q3" s="15">
        <f>K3/M3</f>
        <v>127.7119222516624</v>
      </c>
      <c r="R3" s="15">
        <f>K3/O3</f>
        <v>26936.247723132969</v>
      </c>
      <c r="S3" s="44">
        <f>K3/O3/43560</f>
        <v>0.61837115985153734</v>
      </c>
      <c r="T3" s="39">
        <v>120</v>
      </c>
      <c r="U3" s="5" t="s">
        <v>48</v>
      </c>
      <c r="V3" t="s">
        <v>56</v>
      </c>
      <c r="X3" t="s">
        <v>50</v>
      </c>
      <c r="Y3">
        <v>0</v>
      </c>
      <c r="Z3">
        <v>0</v>
      </c>
      <c r="AA3" t="s">
        <v>51</v>
      </c>
      <c r="AB3" t="s">
        <v>52</v>
      </c>
      <c r="AC3" s="6" t="s">
        <v>53</v>
      </c>
      <c r="AD3" t="s">
        <v>50</v>
      </c>
    </row>
    <row r="4" spans="1:64" x14ac:dyDescent="0.25">
      <c r="A4" t="s">
        <v>57</v>
      </c>
      <c r="B4" t="s">
        <v>58</v>
      </c>
      <c r="C4" s="25">
        <v>44855</v>
      </c>
      <c r="D4" s="15">
        <v>50000</v>
      </c>
      <c r="E4" t="s">
        <v>46</v>
      </c>
      <c r="F4" t="s">
        <v>47</v>
      </c>
      <c r="G4" s="15">
        <v>50000</v>
      </c>
      <c r="H4" s="15">
        <v>19800</v>
      </c>
      <c r="I4" s="20">
        <f>H4/G4*100</f>
        <v>39.6</v>
      </c>
      <c r="J4" s="15">
        <v>46371</v>
      </c>
      <c r="K4" s="15">
        <f>G4-0</f>
        <v>50000</v>
      </c>
      <c r="L4" s="15">
        <v>46371</v>
      </c>
      <c r="M4" s="30">
        <v>136.38621000000001</v>
      </c>
      <c r="N4" s="34">
        <v>231.86999499999999</v>
      </c>
      <c r="O4" s="39">
        <v>0.81100000000000005</v>
      </c>
      <c r="P4" s="39">
        <v>0.81100000000000005</v>
      </c>
      <c r="Q4" s="15">
        <f>K4/M4</f>
        <v>366.6059787129505</v>
      </c>
      <c r="R4" s="15">
        <f>K4/O4</f>
        <v>61652.281134401972</v>
      </c>
      <c r="S4" s="44">
        <f>K4/O4/43560</f>
        <v>1.4153416238384291</v>
      </c>
      <c r="T4" s="39">
        <v>152.31</v>
      </c>
      <c r="U4" s="5" t="s">
        <v>59</v>
      </c>
      <c r="V4" t="s">
        <v>60</v>
      </c>
      <c r="X4" t="s">
        <v>50</v>
      </c>
      <c r="Y4">
        <v>0</v>
      </c>
      <c r="Z4">
        <v>1</v>
      </c>
      <c r="AA4" s="7">
        <v>40087</v>
      </c>
      <c r="AB4" t="s">
        <v>61</v>
      </c>
      <c r="AC4" s="6" t="s">
        <v>62</v>
      </c>
      <c r="AD4" t="s">
        <v>50</v>
      </c>
    </row>
    <row r="5" spans="1:64" x14ac:dyDescent="0.25">
      <c r="A5" t="s">
        <v>63</v>
      </c>
      <c r="B5" t="s">
        <v>64</v>
      </c>
      <c r="C5" s="25">
        <v>44540</v>
      </c>
      <c r="D5" s="15">
        <v>26629</v>
      </c>
      <c r="E5" t="s">
        <v>46</v>
      </c>
      <c r="F5" t="s">
        <v>47</v>
      </c>
      <c r="G5" s="15">
        <v>26629</v>
      </c>
      <c r="H5" s="15">
        <v>17700</v>
      </c>
      <c r="I5" s="20">
        <f>H5/G5*100</f>
        <v>66.468887303315938</v>
      </c>
      <c r="J5" s="15">
        <v>38092</v>
      </c>
      <c r="K5" s="15">
        <f>G5-0</f>
        <v>26629</v>
      </c>
      <c r="L5" s="15">
        <v>38092</v>
      </c>
      <c r="M5" s="30">
        <v>112.03538399999999</v>
      </c>
      <c r="N5" s="34">
        <v>247.91999799999999</v>
      </c>
      <c r="O5" s="39">
        <v>0.747</v>
      </c>
      <c r="P5" s="39">
        <v>0.747</v>
      </c>
      <c r="Q5" s="15">
        <f>K5/M5</f>
        <v>237.68383745620937</v>
      </c>
      <c r="R5" s="15">
        <f>K5/O5</f>
        <v>35647.925033467203</v>
      </c>
      <c r="S5" s="44">
        <f>K5/O5/43560</f>
        <v>0.8183637519161433</v>
      </c>
      <c r="T5" s="39">
        <v>59.55</v>
      </c>
      <c r="U5" s="5" t="s">
        <v>59</v>
      </c>
      <c r="V5" t="s">
        <v>65</v>
      </c>
      <c r="X5" t="s">
        <v>50</v>
      </c>
      <c r="Y5">
        <v>0</v>
      </c>
      <c r="Z5">
        <v>1</v>
      </c>
      <c r="AA5" s="7">
        <v>40087</v>
      </c>
      <c r="AB5" t="s">
        <v>61</v>
      </c>
      <c r="AC5" s="6" t="s">
        <v>62</v>
      </c>
      <c r="AD5" t="s">
        <v>50</v>
      </c>
    </row>
    <row r="6" spans="1:64" x14ac:dyDescent="0.25">
      <c r="A6" t="s">
        <v>66</v>
      </c>
      <c r="B6" t="s">
        <v>67</v>
      </c>
      <c r="C6" s="25">
        <v>44643</v>
      </c>
      <c r="D6" s="15">
        <v>561000</v>
      </c>
      <c r="E6" t="s">
        <v>46</v>
      </c>
      <c r="F6" t="s">
        <v>47</v>
      </c>
      <c r="G6" s="15">
        <v>561000</v>
      </c>
      <c r="H6" s="15">
        <v>212000</v>
      </c>
      <c r="I6" s="20">
        <f>H6/G6*100</f>
        <v>37.789661319073083</v>
      </c>
      <c r="J6" s="15">
        <v>525031</v>
      </c>
      <c r="K6" s="15">
        <f>G6-470667</f>
        <v>90333</v>
      </c>
      <c r="L6" s="15">
        <v>54364</v>
      </c>
      <c r="M6" s="30">
        <v>159.89319900000001</v>
      </c>
      <c r="N6" s="34">
        <v>338.61999500000002</v>
      </c>
      <c r="O6" s="39">
        <v>1.393</v>
      </c>
      <c r="P6" s="39">
        <v>1.393</v>
      </c>
      <c r="Q6" s="15">
        <f>K6/M6</f>
        <v>564.9583632384514</v>
      </c>
      <c r="R6" s="15">
        <f>K6/O6</f>
        <v>64847.81048097631</v>
      </c>
      <c r="S6" s="44">
        <f>K6/O6/43560</f>
        <v>1.48870088340166</v>
      </c>
      <c r="T6" s="39">
        <v>166.46</v>
      </c>
      <c r="U6" s="5" t="s">
        <v>59</v>
      </c>
      <c r="V6" t="s">
        <v>68</v>
      </c>
      <c r="X6" t="s">
        <v>50</v>
      </c>
      <c r="Y6">
        <v>0</v>
      </c>
      <c r="Z6">
        <v>1</v>
      </c>
      <c r="AA6" s="7">
        <v>40087</v>
      </c>
      <c r="AB6" t="s">
        <v>52</v>
      </c>
      <c r="AC6" s="6" t="s">
        <v>53</v>
      </c>
      <c r="AD6" t="s">
        <v>50</v>
      </c>
    </row>
    <row r="7" spans="1:64" ht="15.75" thickBot="1" x14ac:dyDescent="0.3">
      <c r="A7" t="s">
        <v>69</v>
      </c>
      <c r="B7" t="s">
        <v>70</v>
      </c>
      <c r="C7" s="25">
        <v>44518</v>
      </c>
      <c r="D7" s="15">
        <v>500000</v>
      </c>
      <c r="E7" t="s">
        <v>46</v>
      </c>
      <c r="F7" t="s">
        <v>47</v>
      </c>
      <c r="G7" s="15">
        <v>500000</v>
      </c>
      <c r="H7" s="15">
        <v>188500</v>
      </c>
      <c r="I7" s="20">
        <f>H7/G7*100</f>
        <v>37.700000000000003</v>
      </c>
      <c r="J7" s="15">
        <v>519088</v>
      </c>
      <c r="K7" s="15">
        <f>G7-483121</f>
        <v>16879</v>
      </c>
      <c r="L7" s="15">
        <v>35967</v>
      </c>
      <c r="M7" s="30">
        <v>105.786455</v>
      </c>
      <c r="N7" s="34">
        <v>230</v>
      </c>
      <c r="O7" s="39">
        <v>1.056</v>
      </c>
      <c r="P7" s="39">
        <v>1.056</v>
      </c>
      <c r="Q7" s="15">
        <f>K7/M7</f>
        <v>159.55728925787332</v>
      </c>
      <c r="R7" s="15">
        <f>K7/O7</f>
        <v>15983.901515151514</v>
      </c>
      <c r="S7" s="44">
        <f>K7/O7/43560</f>
        <v>0.36693988785930931</v>
      </c>
      <c r="T7" s="39">
        <v>100</v>
      </c>
      <c r="U7" s="5" t="s">
        <v>48</v>
      </c>
      <c r="V7" t="s">
        <v>71</v>
      </c>
      <c r="X7" t="s">
        <v>50</v>
      </c>
      <c r="Y7">
        <v>0</v>
      </c>
      <c r="Z7">
        <v>1</v>
      </c>
      <c r="AA7" s="7">
        <v>43405</v>
      </c>
      <c r="AB7" t="s">
        <v>52</v>
      </c>
      <c r="AC7" s="6" t="s">
        <v>53</v>
      </c>
      <c r="AD7" t="s">
        <v>50</v>
      </c>
    </row>
    <row r="8" spans="1:64" ht="15.75" thickTop="1" x14ac:dyDescent="0.25">
      <c r="A8" s="8"/>
      <c r="B8" s="8"/>
      <c r="C8" s="26" t="s">
        <v>72</v>
      </c>
      <c r="D8" s="16">
        <f>+SUM(D2:D7)</f>
        <v>2317429</v>
      </c>
      <c r="E8" s="8"/>
      <c r="F8" s="8"/>
      <c r="G8" s="16">
        <f>+SUM(G2:G7)</f>
        <v>2317429</v>
      </c>
      <c r="H8" s="16">
        <f>+SUM(H2:H7)</f>
        <v>872800</v>
      </c>
      <c r="I8" s="21"/>
      <c r="J8" s="16">
        <f>+SUM(J2:J7)</f>
        <v>2314009</v>
      </c>
      <c r="K8" s="16">
        <f>+SUM(K2:K7)</f>
        <v>255078</v>
      </c>
      <c r="L8" s="16">
        <f>+SUM(L2:L7)</f>
        <v>251658</v>
      </c>
      <c r="M8" s="31">
        <f>+SUM(M2:M7)</f>
        <v>740.17283600000007</v>
      </c>
      <c r="N8" s="35"/>
      <c r="O8" s="40">
        <f>+SUM(O2:O7)</f>
        <v>5.085</v>
      </c>
      <c r="P8" s="40">
        <f>+SUM(P2:P7)</f>
        <v>5.085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64" x14ac:dyDescent="0.25">
      <c r="A9" s="10"/>
      <c r="B9" s="10"/>
      <c r="C9" s="27"/>
      <c r="D9" s="17"/>
      <c r="E9" s="10"/>
      <c r="F9" s="10"/>
      <c r="G9" s="17"/>
      <c r="H9" s="17" t="s">
        <v>73</v>
      </c>
      <c r="I9" s="22">
        <f>H8/G8*100</f>
        <v>37.662426766904183</v>
      </c>
      <c r="J9" s="17"/>
      <c r="K9" s="17"/>
      <c r="L9" s="17" t="s">
        <v>74</v>
      </c>
      <c r="M9" s="32"/>
      <c r="N9" s="36"/>
      <c r="O9" s="41" t="s">
        <v>74</v>
      </c>
      <c r="P9" s="41"/>
      <c r="Q9" s="17"/>
      <c r="R9" s="17" t="s">
        <v>74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64" x14ac:dyDescent="0.25">
      <c r="A10" s="12"/>
      <c r="B10" s="12"/>
      <c r="C10" s="28"/>
      <c r="D10" s="18"/>
      <c r="E10" s="12"/>
      <c r="F10" s="12"/>
      <c r="G10" s="18"/>
      <c r="H10" s="18" t="s">
        <v>75</v>
      </c>
      <c r="I10" s="23">
        <f>STDEV(I2:I7)</f>
        <v>11.832162173102782</v>
      </c>
      <c r="J10" s="18"/>
      <c r="K10" s="18"/>
      <c r="L10" s="18" t="s">
        <v>76</v>
      </c>
      <c r="M10" s="48">
        <f>K8/M8</f>
        <v>344.61950992213929</v>
      </c>
      <c r="N10" s="37"/>
      <c r="O10" s="42" t="s">
        <v>77</v>
      </c>
      <c r="P10" s="42">
        <f>K8/O8</f>
        <v>50162.83185840708</v>
      </c>
      <c r="Q10" s="18"/>
      <c r="R10" s="18" t="s">
        <v>78</v>
      </c>
      <c r="S10" s="47">
        <f>K8/O8/43560</f>
        <v>1.15158016203873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2" spans="1:64" x14ac:dyDescent="0.25">
      <c r="K12" s="49"/>
      <c r="L12" s="50" t="s">
        <v>79</v>
      </c>
      <c r="M12" s="51">
        <v>345</v>
      </c>
    </row>
  </sheetData>
  <conditionalFormatting sqref="A2:AR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8FEE7-6CD5-43CB-8C86-FD0F6929771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2024-01-14T16:15:09Z</dcterms:created>
  <dcterms:modified xsi:type="dcterms:W3CDTF">2024-01-14T18:43:57Z</dcterms:modified>
</cp:coreProperties>
</file>